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4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C26" i="7" l="1"/>
  <c r="E44" i="12" l="1"/>
  <c r="K30" i="12"/>
  <c r="I30" i="12"/>
  <c r="K29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2" i="12"/>
  <c r="K11" i="12"/>
  <c r="K10" i="12"/>
  <c r="F30" i="12"/>
  <c r="N58" i="6" l="1"/>
  <c r="M28" i="6"/>
  <c r="N28" i="6" s="1"/>
  <c r="C28" i="6"/>
  <c r="K51" i="4"/>
  <c r="K50" i="4"/>
  <c r="M30" i="5"/>
  <c r="O28" i="5"/>
  <c r="N25" i="4"/>
  <c r="H19" i="3"/>
  <c r="H16" i="3"/>
  <c r="J42" i="4"/>
  <c r="K42" i="4"/>
  <c r="K41" i="4"/>
  <c r="K40" i="4"/>
  <c r="K39" i="4"/>
  <c r="Q53" i="3"/>
  <c r="O53" i="3"/>
  <c r="L53" i="3"/>
  <c r="K53" i="3"/>
  <c r="J53" i="3"/>
  <c r="G53" i="3"/>
  <c r="H53" i="3" s="1"/>
  <c r="E53" i="3"/>
  <c r="D53" i="3"/>
  <c r="K51" i="3"/>
  <c r="I29" i="3"/>
  <c r="H31" i="3" l="1"/>
  <c r="H22" i="3"/>
  <c r="G23" i="3"/>
  <c r="D48" i="3" l="1"/>
  <c r="G40" i="3"/>
  <c r="H40" i="3" s="1"/>
  <c r="H32" i="3" l="1"/>
  <c r="F23" i="3" l="1"/>
  <c r="K53" i="2" l="1"/>
  <c r="H53" i="2"/>
  <c r="E53" i="2"/>
  <c r="N50" i="2" l="1"/>
  <c r="M44" i="2"/>
  <c r="L44" i="2"/>
  <c r="N44" i="2" s="1"/>
  <c r="N43" i="2"/>
  <c r="N42" i="2"/>
  <c r="M39" i="2"/>
  <c r="L39" i="2"/>
  <c r="N39" i="2" s="1"/>
  <c r="N37" i="2"/>
  <c r="N36" i="2"/>
  <c r="N32" i="2"/>
  <c r="M28" i="2"/>
  <c r="L28" i="2"/>
  <c r="N27" i="2"/>
  <c r="N28" i="2" l="1"/>
  <c r="N18" i="2"/>
  <c r="H11" i="2" l="1"/>
  <c r="H21" i="2"/>
  <c r="H19" i="2"/>
  <c r="H17" i="2"/>
  <c r="H16" i="2"/>
  <c r="H15" i="2"/>
  <c r="H13" i="2"/>
  <c r="H12" i="2"/>
  <c r="H10" i="2"/>
  <c r="C22" i="2"/>
  <c r="E7" i="1"/>
  <c r="E26" i="1" s="1"/>
  <c r="D14" i="1"/>
  <c r="C26" i="1"/>
  <c r="F26" i="1"/>
  <c r="D27" i="1"/>
  <c r="C32" i="1"/>
  <c r="E32" i="1"/>
  <c r="F32" i="1"/>
  <c r="D35" i="1"/>
  <c r="D36" i="1"/>
  <c r="D39" i="1"/>
  <c r="C43" i="1"/>
  <c r="E43" i="1"/>
  <c r="F43" i="1"/>
  <c r="D44" i="1"/>
  <c r="C48" i="1"/>
  <c r="C55" i="1" s="1"/>
  <c r="E48" i="1"/>
  <c r="F48" i="1"/>
  <c r="D49" i="1"/>
  <c r="E55" i="1"/>
  <c r="I60" i="12"/>
  <c r="E28" i="12"/>
  <c r="C52" i="12"/>
  <c r="C36" i="12"/>
  <c r="O9" i="7"/>
  <c r="O18" i="7"/>
  <c r="O19" i="7"/>
  <c r="O22" i="7"/>
  <c r="O24" i="7"/>
  <c r="O25" i="7"/>
  <c r="O27" i="7"/>
  <c r="L26" i="7"/>
  <c r="J24" i="7"/>
  <c r="J9" i="7"/>
  <c r="N10" i="6"/>
  <c r="N11" i="6"/>
  <c r="N12" i="6"/>
  <c r="N13" i="6"/>
  <c r="N14" i="6"/>
  <c r="N15" i="6"/>
  <c r="N16" i="6"/>
  <c r="N17" i="6"/>
  <c r="N19" i="6"/>
  <c r="N22" i="6"/>
  <c r="N23" i="6"/>
  <c r="N25" i="6"/>
  <c r="N26" i="6"/>
  <c r="N30" i="6"/>
  <c r="N31" i="6"/>
  <c r="N32" i="6"/>
  <c r="N33" i="6"/>
  <c r="N34" i="6"/>
  <c r="N35" i="6"/>
  <c r="N36" i="6"/>
  <c r="N37" i="6"/>
  <c r="N39" i="6"/>
  <c r="N41" i="6"/>
  <c r="N42" i="6"/>
  <c r="N43" i="6"/>
  <c r="N44" i="6"/>
  <c r="N45" i="6"/>
  <c r="N46" i="6"/>
  <c r="N47" i="6"/>
  <c r="N48" i="6"/>
  <c r="N49" i="6"/>
  <c r="N50" i="6"/>
  <c r="N51" i="6"/>
  <c r="N53" i="6"/>
  <c r="N54" i="6"/>
  <c r="N55" i="6"/>
  <c r="N56" i="6"/>
  <c r="K10" i="6"/>
  <c r="K12" i="6"/>
  <c r="K13" i="6"/>
  <c r="K14" i="6"/>
  <c r="K15" i="6"/>
  <c r="K16" i="6"/>
  <c r="K17" i="6"/>
  <c r="K18" i="6"/>
  <c r="K19" i="6"/>
  <c r="K22" i="6"/>
  <c r="K23" i="6"/>
  <c r="K26" i="6"/>
  <c r="K27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3" i="6"/>
  <c r="K54" i="6"/>
  <c r="K55" i="6"/>
  <c r="K56" i="6"/>
  <c r="H26" i="6"/>
  <c r="M43" i="5"/>
  <c r="M39" i="5"/>
  <c r="M14" i="5"/>
  <c r="M13" i="5"/>
  <c r="J9" i="5"/>
  <c r="J10" i="5"/>
  <c r="M10" i="5" s="1"/>
  <c r="J11" i="5"/>
  <c r="J12" i="5"/>
  <c r="M12" i="5" s="1"/>
  <c r="J13" i="5"/>
  <c r="J15" i="5"/>
  <c r="M15" i="5" s="1"/>
  <c r="J16" i="5"/>
  <c r="M16" i="5" s="1"/>
  <c r="J17" i="5"/>
  <c r="M21" i="5"/>
  <c r="J22" i="5"/>
  <c r="J23" i="5"/>
  <c r="M23" i="5" s="1"/>
  <c r="J24" i="5"/>
  <c r="M24" i="5" s="1"/>
  <c r="J25" i="5"/>
  <c r="J26" i="5"/>
  <c r="M26" i="5" s="1"/>
  <c r="J29" i="5"/>
  <c r="M29" i="5" s="1"/>
  <c r="J30" i="5"/>
  <c r="J31" i="5"/>
  <c r="M31" i="5" s="1"/>
  <c r="J32" i="5"/>
  <c r="M32" i="5" s="1"/>
  <c r="J33" i="5"/>
  <c r="M33" i="5" s="1"/>
  <c r="J36" i="5"/>
  <c r="M36" i="5" s="1"/>
  <c r="J37" i="5"/>
  <c r="M37" i="5" s="1"/>
  <c r="J38" i="5"/>
  <c r="M38" i="5" s="1"/>
  <c r="J39" i="5"/>
  <c r="M40" i="5"/>
  <c r="J41" i="5"/>
  <c r="M41" i="5" s="1"/>
  <c r="J42" i="5"/>
  <c r="M42" i="5" s="1"/>
  <c r="J43" i="5"/>
  <c r="J44" i="5"/>
  <c r="M44" i="5" s="1"/>
  <c r="J45" i="5"/>
  <c r="M45" i="5" s="1"/>
  <c r="J46" i="5"/>
  <c r="M46" i="5" s="1"/>
  <c r="J47" i="5"/>
  <c r="M47" i="5" s="1"/>
  <c r="J48" i="5"/>
  <c r="J49" i="5"/>
  <c r="M49" i="5" s="1"/>
  <c r="J51" i="5"/>
  <c r="M51" i="5" s="1"/>
  <c r="J52" i="5"/>
  <c r="J53" i="5"/>
  <c r="M53" i="5" s="1"/>
  <c r="M54" i="5"/>
  <c r="J55" i="5"/>
  <c r="M55" i="5" s="1"/>
  <c r="J56" i="5"/>
  <c r="M56" i="5" s="1"/>
  <c r="J8" i="5"/>
  <c r="M8" i="5" s="1"/>
  <c r="I50" i="5"/>
  <c r="I45" i="5"/>
  <c r="I57" i="5" s="1"/>
  <c r="I34" i="5"/>
  <c r="I28" i="5"/>
  <c r="H57" i="5"/>
  <c r="H50" i="5"/>
  <c r="H45" i="5"/>
  <c r="G34" i="5"/>
  <c r="G28" i="5"/>
  <c r="E50" i="5"/>
  <c r="E45" i="5"/>
  <c r="E57" i="5" s="1"/>
  <c r="D50" i="5"/>
  <c r="D45" i="5"/>
  <c r="D57" i="5" s="1"/>
  <c r="F37" i="5"/>
  <c r="F38" i="5"/>
  <c r="F39" i="5"/>
  <c r="F41" i="5"/>
  <c r="F42" i="5"/>
  <c r="F43" i="5"/>
  <c r="F44" i="5"/>
  <c r="F46" i="5"/>
  <c r="F47" i="5"/>
  <c r="F48" i="5"/>
  <c r="F49" i="5"/>
  <c r="F51" i="5"/>
  <c r="F52" i="5"/>
  <c r="F53" i="5"/>
  <c r="F54" i="5"/>
  <c r="F55" i="5"/>
  <c r="F56" i="5"/>
  <c r="F29" i="5"/>
  <c r="F30" i="5"/>
  <c r="E34" i="5"/>
  <c r="D33" i="5"/>
  <c r="F33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8" i="5"/>
  <c r="E28" i="5"/>
  <c r="D28" i="5"/>
  <c r="F57" i="5" l="1"/>
  <c r="J57" i="5"/>
  <c r="J50" i="5"/>
  <c r="J34" i="5"/>
  <c r="M34" i="5" s="1"/>
  <c r="H58" i="5"/>
  <c r="E58" i="5"/>
  <c r="D32" i="1"/>
  <c r="F55" i="1"/>
  <c r="D43" i="1"/>
  <c r="C56" i="1"/>
  <c r="E56" i="1"/>
  <c r="I58" i="5"/>
  <c r="D34" i="5"/>
  <c r="D58" i="5" s="1"/>
  <c r="D55" i="1" l="1"/>
  <c r="F56" i="1"/>
  <c r="D56" i="1" s="1"/>
  <c r="J58" i="5"/>
  <c r="F50" i="5"/>
  <c r="F45" i="5"/>
  <c r="F34" i="5"/>
  <c r="M23" i="4"/>
  <c r="M24" i="4"/>
  <c r="M28" i="4"/>
  <c r="M32" i="4"/>
  <c r="M34" i="4"/>
  <c r="M36" i="4"/>
  <c r="M37" i="4"/>
  <c r="M38" i="4"/>
  <c r="M41" i="4"/>
  <c r="M43" i="4"/>
  <c r="M50" i="4"/>
  <c r="J34" i="4"/>
  <c r="J35" i="4"/>
  <c r="J36" i="4"/>
  <c r="J37" i="4"/>
  <c r="J38" i="4"/>
  <c r="J43" i="4"/>
  <c r="J44" i="4"/>
  <c r="J45" i="4"/>
  <c r="J46" i="4"/>
  <c r="J48" i="4"/>
  <c r="J49" i="4"/>
  <c r="J50" i="4"/>
  <c r="J51" i="4"/>
  <c r="J53" i="4"/>
  <c r="J33" i="4"/>
  <c r="I34" i="4"/>
  <c r="I36" i="4"/>
  <c r="I37" i="4"/>
  <c r="I38" i="4"/>
  <c r="I43" i="4"/>
  <c r="I44" i="4"/>
  <c r="I48" i="4"/>
  <c r="I50" i="4"/>
  <c r="I51" i="4"/>
  <c r="I33" i="4"/>
  <c r="H34" i="4"/>
  <c r="H35" i="4"/>
  <c r="H36" i="4"/>
  <c r="H37" i="4"/>
  <c r="H38" i="4"/>
  <c r="H39" i="4"/>
  <c r="H40" i="4"/>
  <c r="H41" i="4"/>
  <c r="H43" i="4"/>
  <c r="H44" i="4"/>
  <c r="H45" i="4"/>
  <c r="H46" i="4"/>
  <c r="H48" i="4"/>
  <c r="H50" i="4"/>
  <c r="H51" i="4"/>
  <c r="H52" i="4"/>
  <c r="H53" i="4"/>
  <c r="H33" i="4"/>
  <c r="G47" i="4"/>
  <c r="G42" i="4"/>
  <c r="F47" i="4"/>
  <c r="H47" i="4" s="1"/>
  <c r="F42" i="4"/>
  <c r="H42" i="4" s="1"/>
  <c r="E34" i="4"/>
  <c r="E35" i="4"/>
  <c r="E36" i="4"/>
  <c r="E37" i="4"/>
  <c r="E38" i="4"/>
  <c r="E39" i="4"/>
  <c r="E40" i="4"/>
  <c r="E41" i="4"/>
  <c r="E43" i="4"/>
  <c r="E44" i="4"/>
  <c r="E48" i="4"/>
  <c r="K48" i="4" s="1"/>
  <c r="M48" i="4" s="1"/>
  <c r="E50" i="4"/>
  <c r="E51" i="4"/>
  <c r="E33" i="4"/>
  <c r="D47" i="4"/>
  <c r="D42" i="4"/>
  <c r="E42" i="4" s="1"/>
  <c r="C47" i="4"/>
  <c r="E30" i="4"/>
  <c r="J31" i="4"/>
  <c r="I28" i="4"/>
  <c r="I29" i="4"/>
  <c r="I30" i="4"/>
  <c r="F31" i="4"/>
  <c r="I27" i="4"/>
  <c r="C31" i="4"/>
  <c r="I25" i="4"/>
  <c r="H13" i="4"/>
  <c r="H14" i="4"/>
  <c r="H15" i="4"/>
  <c r="H16" i="4"/>
  <c r="H17" i="4"/>
  <c r="H18" i="4"/>
  <c r="H19" i="4"/>
  <c r="H20" i="4"/>
  <c r="H21" i="4"/>
  <c r="H22" i="4"/>
  <c r="H23" i="4"/>
  <c r="H24" i="4"/>
  <c r="H12" i="4"/>
  <c r="G25" i="4"/>
  <c r="F25" i="4"/>
  <c r="E13" i="4"/>
  <c r="E14" i="4"/>
  <c r="E15" i="4"/>
  <c r="E16" i="4"/>
  <c r="E17" i="4"/>
  <c r="E18" i="4"/>
  <c r="E19" i="4"/>
  <c r="E20" i="4"/>
  <c r="E21" i="4"/>
  <c r="E22" i="4"/>
  <c r="E23" i="4"/>
  <c r="E24" i="4"/>
  <c r="E12" i="4"/>
  <c r="C25" i="4"/>
  <c r="E25" i="4" s="1"/>
  <c r="K25" i="4"/>
  <c r="H25" i="4" l="1"/>
  <c r="G54" i="4"/>
  <c r="G55" i="4" s="1"/>
  <c r="E47" i="4"/>
  <c r="C55" i="4"/>
  <c r="F54" i="4"/>
  <c r="D54" i="4"/>
  <c r="F58" i="5"/>
  <c r="F28" i="5"/>
  <c r="Q11" i="3"/>
  <c r="Q12" i="3"/>
  <c r="Q13" i="3"/>
  <c r="Q14" i="3"/>
  <c r="Q16" i="3"/>
  <c r="Q17" i="3"/>
  <c r="Q18" i="3"/>
  <c r="Q19" i="3"/>
  <c r="Q21" i="3"/>
  <c r="Q24" i="3"/>
  <c r="Q28" i="3"/>
  <c r="Q30" i="3"/>
  <c r="Q31" i="3"/>
  <c r="Q32" i="3"/>
  <c r="Q33" i="3"/>
  <c r="Q34" i="3"/>
  <c r="Q35" i="3"/>
  <c r="Q36" i="3"/>
  <c r="Q37" i="3"/>
  <c r="Q38" i="3"/>
  <c r="Q39" i="3"/>
  <c r="Q41" i="3"/>
  <c r="Q42" i="3"/>
  <c r="Q43" i="3"/>
  <c r="Q44" i="3"/>
  <c r="Q47" i="3"/>
  <c r="Q48" i="3"/>
  <c r="Q49" i="3"/>
  <c r="Q50" i="3"/>
  <c r="Q10" i="3"/>
  <c r="O23" i="3"/>
  <c r="P23" i="3"/>
  <c r="O29" i="3"/>
  <c r="O40" i="3"/>
  <c r="P45" i="3"/>
  <c r="J47" i="4" s="1"/>
  <c r="K11" i="3"/>
  <c r="K12" i="3"/>
  <c r="K14" i="3"/>
  <c r="K15" i="3"/>
  <c r="K16" i="3"/>
  <c r="K17" i="3"/>
  <c r="K18" i="3"/>
  <c r="K19" i="3"/>
  <c r="K20" i="3"/>
  <c r="K21" i="3"/>
  <c r="K22" i="3"/>
  <c r="K24" i="3"/>
  <c r="K26" i="3"/>
  <c r="K27" i="3"/>
  <c r="K28" i="3"/>
  <c r="K31" i="3"/>
  <c r="K32" i="3"/>
  <c r="K33" i="3"/>
  <c r="K34" i="3"/>
  <c r="K35" i="3"/>
  <c r="K36" i="3"/>
  <c r="K37" i="3"/>
  <c r="K38" i="3"/>
  <c r="K39" i="3"/>
  <c r="K41" i="3"/>
  <c r="K42" i="3"/>
  <c r="K43" i="3"/>
  <c r="K46" i="3"/>
  <c r="K47" i="3"/>
  <c r="K48" i="3"/>
  <c r="K50" i="3"/>
  <c r="K10" i="3"/>
  <c r="L45" i="3"/>
  <c r="L40" i="3"/>
  <c r="L29" i="3"/>
  <c r="L23" i="3"/>
  <c r="N45" i="3"/>
  <c r="N40" i="3"/>
  <c r="N29" i="3"/>
  <c r="O52" i="3" l="1"/>
  <c r="Q40" i="3"/>
  <c r="Q23" i="3"/>
  <c r="D55" i="4"/>
  <c r="J55" i="4" s="1"/>
  <c r="H54" i="4"/>
  <c r="H55" i="4" s="1"/>
  <c r="F55" i="4"/>
  <c r="I31" i="4"/>
  <c r="Q45" i="3"/>
  <c r="J54" i="4"/>
  <c r="I45" i="3"/>
  <c r="K45" i="3" s="1"/>
  <c r="I40" i="3"/>
  <c r="K29" i="3"/>
  <c r="K23" i="3"/>
  <c r="D21" i="3"/>
  <c r="D24" i="3"/>
  <c r="D26" i="3"/>
  <c r="D27" i="3"/>
  <c r="D30" i="3"/>
  <c r="D32" i="3"/>
  <c r="D33" i="3"/>
  <c r="D34" i="3"/>
  <c r="D36" i="3"/>
  <c r="D39" i="3"/>
  <c r="D41" i="3"/>
  <c r="D50" i="3"/>
  <c r="E45" i="3"/>
  <c r="E40" i="3"/>
  <c r="E29" i="3"/>
  <c r="F45" i="3"/>
  <c r="F29" i="3"/>
  <c r="D45" i="3" l="1"/>
  <c r="G51" i="3"/>
  <c r="G52" i="3" s="1"/>
  <c r="E52" i="3"/>
  <c r="D40" i="3"/>
  <c r="Q51" i="3"/>
  <c r="Q52" i="3"/>
  <c r="L52" i="3"/>
  <c r="K40" i="3"/>
  <c r="K52" i="3" l="1"/>
  <c r="D52" i="3"/>
  <c r="C29" i="3"/>
  <c r="N10" i="2"/>
  <c r="N11" i="2"/>
  <c r="N12" i="2"/>
  <c r="N13" i="2"/>
  <c r="N14" i="2"/>
  <c r="N15" i="2"/>
  <c r="N16" i="2"/>
  <c r="N19" i="2"/>
  <c r="N20" i="2"/>
  <c r="N21" i="2"/>
  <c r="N23" i="2"/>
  <c r="N24" i="2"/>
  <c r="N26" i="2"/>
  <c r="N29" i="2"/>
  <c r="N30" i="2"/>
  <c r="N31" i="2"/>
  <c r="N33" i="2"/>
  <c r="N35" i="2"/>
  <c r="N40" i="2"/>
  <c r="N41" i="2"/>
  <c r="N45" i="2"/>
  <c r="N46" i="2"/>
  <c r="N47" i="2"/>
  <c r="N48" i="2"/>
  <c r="N51" i="2"/>
  <c r="N9" i="2"/>
  <c r="K10" i="2"/>
  <c r="K11" i="2"/>
  <c r="K12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9" i="2"/>
  <c r="K30" i="2"/>
  <c r="K31" i="2"/>
  <c r="K32" i="2"/>
  <c r="K33" i="2"/>
  <c r="K34" i="2"/>
  <c r="K35" i="2"/>
  <c r="K36" i="2"/>
  <c r="K37" i="2"/>
  <c r="K38" i="2"/>
  <c r="K40" i="2"/>
  <c r="K41" i="2"/>
  <c r="K42" i="2"/>
  <c r="K43" i="2"/>
  <c r="K45" i="2"/>
  <c r="K46" i="2"/>
  <c r="K47" i="2"/>
  <c r="K48" i="2"/>
  <c r="K49" i="2"/>
  <c r="K50" i="2"/>
  <c r="K9" i="2"/>
  <c r="G23" i="2"/>
  <c r="G27" i="2"/>
  <c r="G29" i="2"/>
  <c r="G31" i="2"/>
  <c r="G32" i="2"/>
  <c r="G33" i="2"/>
  <c r="G35" i="2"/>
  <c r="G36" i="2"/>
  <c r="G37" i="2"/>
  <c r="G38" i="2"/>
  <c r="G40" i="2"/>
  <c r="G42" i="2"/>
  <c r="G43" i="2"/>
  <c r="G45" i="2"/>
  <c r="G47" i="2"/>
  <c r="J44" i="2"/>
  <c r="J39" i="2"/>
  <c r="J22" i="2"/>
  <c r="M22" i="2"/>
  <c r="F23" i="2"/>
  <c r="F25" i="2"/>
  <c r="F27" i="2"/>
  <c r="F29" i="2"/>
  <c r="F31" i="2"/>
  <c r="F32" i="2"/>
  <c r="F33" i="2"/>
  <c r="F35" i="2"/>
  <c r="F36" i="2"/>
  <c r="F37" i="2"/>
  <c r="F38" i="2"/>
  <c r="F40" i="2"/>
  <c r="F42" i="2"/>
  <c r="F45" i="2"/>
  <c r="F47" i="2"/>
  <c r="F49" i="2"/>
  <c r="L22" i="2"/>
  <c r="I22" i="2"/>
  <c r="I44" i="2"/>
  <c r="I51" i="2" s="1"/>
  <c r="I39" i="2"/>
  <c r="E52" i="2"/>
  <c r="E51" i="2"/>
  <c r="E50" i="2"/>
  <c r="E47" i="2"/>
  <c r="E46" i="2"/>
  <c r="E45" i="2"/>
  <c r="D44" i="2"/>
  <c r="C44" i="2"/>
  <c r="E43" i="2"/>
  <c r="E42" i="2"/>
  <c r="E41" i="2"/>
  <c r="E40" i="2"/>
  <c r="D39" i="2"/>
  <c r="C39" i="2"/>
  <c r="E37" i="2"/>
  <c r="E36" i="2"/>
  <c r="E35" i="2"/>
  <c r="E32" i="2"/>
  <c r="E31" i="2"/>
  <c r="E30" i="2"/>
  <c r="E29" i="2"/>
  <c r="D28" i="2"/>
  <c r="C28" i="2"/>
  <c r="E27" i="2"/>
  <c r="E26" i="2"/>
  <c r="E25" i="2"/>
  <c r="E24" i="2"/>
  <c r="E23" i="2"/>
  <c r="D22" i="2"/>
  <c r="E21" i="2"/>
  <c r="E19" i="2"/>
  <c r="E18" i="2"/>
  <c r="E17" i="2"/>
  <c r="E16" i="2"/>
  <c r="E15" i="2"/>
  <c r="E14" i="2"/>
  <c r="E13" i="2"/>
  <c r="E12" i="2"/>
  <c r="E10" i="2"/>
  <c r="E9" i="2"/>
  <c r="H49" i="2" l="1"/>
  <c r="H40" i="2"/>
  <c r="H31" i="2"/>
  <c r="K22" i="2"/>
  <c r="H48" i="2"/>
  <c r="H43" i="2"/>
  <c r="H45" i="2"/>
  <c r="H35" i="2"/>
  <c r="N22" i="2"/>
  <c r="H37" i="2"/>
  <c r="H29" i="2"/>
  <c r="K39" i="2"/>
  <c r="H41" i="2"/>
  <c r="H36" i="2"/>
  <c r="H32" i="2"/>
  <c r="H27" i="2"/>
  <c r="H23" i="2"/>
  <c r="H47" i="2"/>
  <c r="H33" i="2"/>
  <c r="H24" i="2"/>
  <c r="K51" i="2"/>
  <c r="E28" i="2"/>
  <c r="E39" i="2"/>
  <c r="H42" i="2"/>
  <c r="G39" i="2"/>
  <c r="H50" i="2"/>
  <c r="H46" i="2"/>
  <c r="G44" i="2"/>
  <c r="H38" i="2"/>
  <c r="H34" i="2"/>
  <c r="H30" i="2"/>
  <c r="F39" i="2"/>
  <c r="H39" i="2" s="1"/>
  <c r="K44" i="2"/>
  <c r="E44" i="2"/>
  <c r="E22" i="2"/>
  <c r="H44" i="2" l="1"/>
  <c r="H51" i="2"/>
  <c r="K52" i="2"/>
  <c r="N48" i="7"/>
  <c r="E6" i="7"/>
  <c r="I7" i="7"/>
  <c r="I16" i="7"/>
  <c r="I18" i="7"/>
  <c r="I19" i="7"/>
  <c r="I20" i="7"/>
  <c r="I22" i="7"/>
  <c r="I23" i="7"/>
  <c r="I25" i="7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1" i="7"/>
  <c r="J51" i="7" s="1"/>
  <c r="I52" i="7"/>
  <c r="J52" i="7" s="1"/>
  <c r="I53" i="7"/>
  <c r="J53" i="7" s="1"/>
  <c r="I54" i="7"/>
  <c r="J54" i="7" s="1"/>
  <c r="I6" i="7"/>
  <c r="Q12" i="6"/>
  <c r="Q16" i="6"/>
  <c r="Q54" i="6"/>
  <c r="P9" i="6"/>
  <c r="P10" i="6"/>
  <c r="P12" i="6"/>
  <c r="P13" i="6"/>
  <c r="P14" i="6"/>
  <c r="P15" i="6"/>
  <c r="P16" i="6"/>
  <c r="P17" i="6"/>
  <c r="P18" i="6"/>
  <c r="P19" i="6"/>
  <c r="Q20" i="6"/>
  <c r="P21" i="6"/>
  <c r="P22" i="6"/>
  <c r="P23" i="6"/>
  <c r="P27" i="6"/>
  <c r="P29" i="6"/>
  <c r="P30" i="6"/>
  <c r="P31" i="6"/>
  <c r="P32" i="6"/>
  <c r="P33" i="6"/>
  <c r="Q33" i="6" s="1"/>
  <c r="P34" i="6"/>
  <c r="P35" i="6"/>
  <c r="P36" i="6"/>
  <c r="P37" i="6"/>
  <c r="Q37" i="6" s="1"/>
  <c r="P38" i="6"/>
  <c r="P39" i="6"/>
  <c r="P40" i="6"/>
  <c r="P41" i="6"/>
  <c r="Q41" i="6" s="1"/>
  <c r="P42" i="6"/>
  <c r="P43" i="6"/>
  <c r="P44" i="6"/>
  <c r="P45" i="6"/>
  <c r="Q45" i="6" s="1"/>
  <c r="P46" i="6"/>
  <c r="P47" i="6"/>
  <c r="P48" i="6"/>
  <c r="P49" i="6"/>
  <c r="Q49" i="6" s="1"/>
  <c r="P50" i="6"/>
  <c r="P51" i="6"/>
  <c r="P53" i="6"/>
  <c r="P54" i="6"/>
  <c r="P55" i="6"/>
  <c r="P56" i="6"/>
  <c r="P8" i="6"/>
  <c r="O10" i="6"/>
  <c r="Q10" i="6" s="1"/>
  <c r="O12" i="6"/>
  <c r="O13" i="6"/>
  <c r="Q13" i="6" s="1"/>
  <c r="O14" i="6"/>
  <c r="Q14" i="6" s="1"/>
  <c r="O15" i="6"/>
  <c r="Q15" i="6" s="1"/>
  <c r="O16" i="6"/>
  <c r="O17" i="6"/>
  <c r="Q17" i="6" s="1"/>
  <c r="O19" i="6"/>
  <c r="Q19" i="6" s="1"/>
  <c r="O21" i="6"/>
  <c r="Q22" i="6"/>
  <c r="O23" i="6"/>
  <c r="Q23" i="6" s="1"/>
  <c r="O27" i="6"/>
  <c r="O29" i="6"/>
  <c r="O30" i="6"/>
  <c r="Q30" i="6" s="1"/>
  <c r="O31" i="6"/>
  <c r="Q31" i="6" s="1"/>
  <c r="O32" i="6"/>
  <c r="Q32" i="6" s="1"/>
  <c r="O33" i="6"/>
  <c r="O34" i="6"/>
  <c r="Q34" i="6" s="1"/>
  <c r="O35" i="6"/>
  <c r="Q35" i="6" s="1"/>
  <c r="O36" i="6"/>
  <c r="Q36" i="6" s="1"/>
  <c r="O37" i="6"/>
  <c r="O38" i="6"/>
  <c r="Q38" i="6" s="1"/>
  <c r="O39" i="6"/>
  <c r="Q39" i="6" s="1"/>
  <c r="Q40" i="6"/>
  <c r="O41" i="6"/>
  <c r="O42" i="6"/>
  <c r="Q42" i="6" s="1"/>
  <c r="O43" i="6"/>
  <c r="Q43" i="6" s="1"/>
  <c r="O44" i="6"/>
  <c r="Q44" i="6" s="1"/>
  <c r="O45" i="6"/>
  <c r="O46" i="6"/>
  <c r="Q46" i="6" s="1"/>
  <c r="O47" i="6"/>
  <c r="Q47" i="6" s="1"/>
  <c r="O48" i="6"/>
  <c r="Q48" i="6" s="1"/>
  <c r="O49" i="6"/>
  <c r="O50" i="6"/>
  <c r="Q50" i="6" s="1"/>
  <c r="O51" i="6"/>
  <c r="Q51" i="6" s="1"/>
  <c r="O53" i="6"/>
  <c r="Q53" i="6" s="1"/>
  <c r="O54" i="6"/>
  <c r="O55" i="6"/>
  <c r="Q55" i="6" s="1"/>
  <c r="O56" i="6"/>
  <c r="Q56" i="6" s="1"/>
  <c r="O8" i="6"/>
  <c r="J28" i="6"/>
  <c r="J58" i="6" s="1"/>
  <c r="I28" i="6"/>
  <c r="G57" i="6"/>
  <c r="G58" i="6" s="1"/>
  <c r="F57" i="6"/>
  <c r="H54" i="6"/>
  <c r="H53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F28" i="6"/>
  <c r="H27" i="6"/>
  <c r="H25" i="6"/>
  <c r="H24" i="6"/>
  <c r="H23" i="6"/>
  <c r="H22" i="6"/>
  <c r="H19" i="6"/>
  <c r="H18" i="6"/>
  <c r="H17" i="6"/>
  <c r="H16" i="6"/>
  <c r="H15" i="6"/>
  <c r="H14" i="6"/>
  <c r="H13" i="6"/>
  <c r="H12" i="6"/>
  <c r="H10" i="6"/>
  <c r="D57" i="6"/>
  <c r="C57" i="6"/>
  <c r="E56" i="6"/>
  <c r="E55" i="6"/>
  <c r="E54" i="6"/>
  <c r="E53" i="6"/>
  <c r="E52" i="6"/>
  <c r="E51" i="6"/>
  <c r="E49" i="6"/>
  <c r="E48" i="6"/>
  <c r="E46" i="6"/>
  <c r="E45" i="6"/>
  <c r="E44" i="6"/>
  <c r="E43" i="6"/>
  <c r="E42" i="6"/>
  <c r="E41" i="6"/>
  <c r="E39" i="6"/>
  <c r="E37" i="6"/>
  <c r="E36" i="6"/>
  <c r="E35" i="6"/>
  <c r="E34" i="6"/>
  <c r="E33" i="6"/>
  <c r="E32" i="6"/>
  <c r="E31" i="6"/>
  <c r="E30" i="6"/>
  <c r="E29" i="6"/>
  <c r="D28" i="6"/>
  <c r="E25" i="6"/>
  <c r="E23" i="6"/>
  <c r="E22" i="6"/>
  <c r="E20" i="6"/>
  <c r="E18" i="6"/>
  <c r="E17" i="6"/>
  <c r="E16" i="6"/>
  <c r="E15" i="6"/>
  <c r="E14" i="6"/>
  <c r="E13" i="6"/>
  <c r="E12" i="6"/>
  <c r="E10" i="6"/>
  <c r="N57" i="5"/>
  <c r="N34" i="5"/>
  <c r="N28" i="5"/>
  <c r="L28" i="5"/>
  <c r="J6" i="7" l="1"/>
  <c r="Q29" i="6"/>
  <c r="K28" i="6"/>
  <c r="F58" i="6"/>
  <c r="H52" i="2"/>
  <c r="C58" i="6"/>
  <c r="Q8" i="6"/>
  <c r="Q27" i="6"/>
  <c r="I58" i="6"/>
  <c r="K58" i="6" s="1"/>
  <c r="H57" i="6"/>
  <c r="Q21" i="6"/>
  <c r="H28" i="6"/>
  <c r="H58" i="6" s="1"/>
  <c r="E57" i="6"/>
  <c r="D58" i="6"/>
  <c r="E28" i="6"/>
  <c r="E58" i="6" l="1"/>
  <c r="H55" i="7"/>
  <c r="D55" i="7"/>
  <c r="F55" i="7"/>
  <c r="G55" i="7"/>
  <c r="C55" i="7"/>
  <c r="M48" i="7"/>
  <c r="M56" i="7" l="1"/>
  <c r="O48" i="7"/>
  <c r="I55" i="7"/>
  <c r="P11" i="12" l="1"/>
  <c r="P12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9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Q61" i="12"/>
  <c r="P10" i="12"/>
  <c r="Q11" i="12"/>
  <c r="Q12" i="12"/>
  <c r="O14" i="12"/>
  <c r="Q14" i="12" s="1"/>
  <c r="O15" i="12"/>
  <c r="Q15" i="12" s="1"/>
  <c r="O16" i="12"/>
  <c r="Q16" i="12" s="1"/>
  <c r="O17" i="12"/>
  <c r="Q17" i="12" s="1"/>
  <c r="O18" i="12"/>
  <c r="Q18" i="12" s="1"/>
  <c r="O19" i="12"/>
  <c r="Q19" i="12" s="1"/>
  <c r="O20" i="12"/>
  <c r="Q20" i="12" s="1"/>
  <c r="O21" i="12"/>
  <c r="Q21" i="12" s="1"/>
  <c r="O22" i="12"/>
  <c r="Q22" i="12" s="1"/>
  <c r="O23" i="12"/>
  <c r="Q23" i="12" s="1"/>
  <c r="O24" i="12"/>
  <c r="Q24" i="12" s="1"/>
  <c r="O25" i="12"/>
  <c r="Q25" i="12" s="1"/>
  <c r="O26" i="12"/>
  <c r="Q26" i="12" s="1"/>
  <c r="O27" i="12"/>
  <c r="Q27" i="12" s="1"/>
  <c r="O29" i="12"/>
  <c r="Q29" i="12" s="1"/>
  <c r="O31" i="12"/>
  <c r="O32" i="12"/>
  <c r="Q32" i="12" s="1"/>
  <c r="O33" i="12"/>
  <c r="Q33" i="12" s="1"/>
  <c r="O34" i="12"/>
  <c r="Q34" i="12" s="1"/>
  <c r="O35" i="12"/>
  <c r="Q35" i="12" s="1"/>
  <c r="O36" i="12"/>
  <c r="Q36" i="12" s="1"/>
  <c r="O37" i="12"/>
  <c r="O38" i="12"/>
  <c r="Q38" i="12" s="1"/>
  <c r="O39" i="12"/>
  <c r="Q39" i="12" s="1"/>
  <c r="O40" i="12"/>
  <c r="Q40" i="12" s="1"/>
  <c r="O41" i="12"/>
  <c r="Q41" i="12" s="1"/>
  <c r="O42" i="12"/>
  <c r="Q42" i="12" s="1"/>
  <c r="O43" i="12"/>
  <c r="Q43" i="12" s="1"/>
  <c r="O44" i="12"/>
  <c r="Q44" i="12" s="1"/>
  <c r="O45" i="12"/>
  <c r="Q45" i="12" s="1"/>
  <c r="O46" i="12"/>
  <c r="Q46" i="12" s="1"/>
  <c r="O47" i="12"/>
  <c r="Q47" i="12" s="1"/>
  <c r="O48" i="12"/>
  <c r="Q48" i="12" s="1"/>
  <c r="O49" i="12"/>
  <c r="Q49" i="12" s="1"/>
  <c r="O50" i="12"/>
  <c r="Q50" i="12" s="1"/>
  <c r="O51" i="12"/>
  <c r="Q51" i="12" s="1"/>
  <c r="O52" i="12"/>
  <c r="Q52" i="12" s="1"/>
  <c r="O53" i="12"/>
  <c r="Q53" i="12" s="1"/>
  <c r="O54" i="12"/>
  <c r="Q54" i="12" s="1"/>
  <c r="O55" i="12"/>
  <c r="Q55" i="12" s="1"/>
  <c r="O57" i="12"/>
  <c r="Q57" i="12" s="1"/>
  <c r="O58" i="12"/>
  <c r="Q58" i="12" s="1"/>
  <c r="Q10" i="12"/>
  <c r="G60" i="12"/>
  <c r="L60" i="12"/>
  <c r="M60" i="12"/>
  <c r="N60" i="12"/>
  <c r="H11" i="12"/>
  <c r="H12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9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10" i="12"/>
  <c r="E59" i="12"/>
  <c r="E58" i="12"/>
  <c r="E55" i="12"/>
  <c r="E54" i="12"/>
  <c r="E53" i="12"/>
  <c r="E52" i="12"/>
  <c r="E51" i="12"/>
  <c r="E50" i="12"/>
  <c r="E48" i="12"/>
  <c r="D47" i="12"/>
  <c r="C47" i="12"/>
  <c r="E46" i="12"/>
  <c r="E45" i="12"/>
  <c r="E43" i="12"/>
  <c r="E42" i="12"/>
  <c r="E41" i="12"/>
  <c r="E40" i="12"/>
  <c r="E39" i="12"/>
  <c r="E38" i="12"/>
  <c r="E37" i="12"/>
  <c r="D36" i="12"/>
  <c r="E36" i="12" s="1"/>
  <c r="E35" i="12"/>
  <c r="E34" i="12"/>
  <c r="E33" i="12"/>
  <c r="E32" i="12"/>
  <c r="D30" i="12"/>
  <c r="C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2" i="12"/>
  <c r="E11" i="12"/>
  <c r="E10" i="12"/>
  <c r="R23" i="7"/>
  <c r="Q37" i="12" l="1"/>
  <c r="Q31" i="12"/>
  <c r="E47" i="12"/>
  <c r="E30" i="12"/>
  <c r="E60" i="12" s="1"/>
  <c r="E61" i="12" l="1"/>
  <c r="O56" i="5"/>
  <c r="O55" i="5"/>
  <c r="O53" i="5"/>
  <c r="O51" i="5"/>
  <c r="O49" i="5"/>
  <c r="O47" i="5"/>
  <c r="O46" i="5"/>
  <c r="O41" i="5"/>
  <c r="O39" i="5"/>
  <c r="O37" i="5"/>
  <c r="O32" i="5"/>
  <c r="O31" i="5"/>
  <c r="O29" i="5"/>
  <c r="O17" i="5"/>
  <c r="O16" i="5"/>
  <c r="O10" i="5"/>
  <c r="J45" i="3" l="1"/>
  <c r="J40" i="3"/>
  <c r="J29" i="3"/>
  <c r="J23" i="3"/>
  <c r="J51" i="3" l="1"/>
  <c r="J52" i="3" s="1"/>
  <c r="J50" i="7"/>
  <c r="E22" i="7"/>
  <c r="J22" i="7" s="1"/>
  <c r="G26" i="7"/>
  <c r="G56" i="7" s="1"/>
  <c r="F26" i="7"/>
  <c r="D56" i="7"/>
  <c r="C56" i="7"/>
  <c r="E7" i="7"/>
  <c r="J7" i="7" s="1"/>
  <c r="E8" i="7"/>
  <c r="J8" i="7" s="1"/>
  <c r="E10" i="7"/>
  <c r="J10" i="7" s="1"/>
  <c r="E11" i="7"/>
  <c r="J11" i="7" s="1"/>
  <c r="E12" i="7"/>
  <c r="J12" i="7" s="1"/>
  <c r="E13" i="7"/>
  <c r="J13" i="7" s="1"/>
  <c r="E14" i="7"/>
  <c r="J14" i="7" s="1"/>
  <c r="E15" i="7"/>
  <c r="J15" i="7" s="1"/>
  <c r="E16" i="7"/>
  <c r="J16" i="7" s="1"/>
  <c r="E17" i="7"/>
  <c r="E18" i="7"/>
  <c r="J18" i="7" s="1"/>
  <c r="E19" i="7"/>
  <c r="J19" i="7" s="1"/>
  <c r="E20" i="7"/>
  <c r="J20" i="7" s="1"/>
  <c r="E21" i="7"/>
  <c r="E23" i="7"/>
  <c r="J23" i="7" s="1"/>
  <c r="E25" i="7"/>
  <c r="J25" i="7" s="1"/>
  <c r="P30" i="12" l="1"/>
  <c r="J60" i="12"/>
  <c r="P60" i="12" s="1"/>
  <c r="K60" i="12"/>
  <c r="R60" i="12"/>
  <c r="O30" i="12"/>
  <c r="F56" i="7"/>
  <c r="I26" i="7"/>
  <c r="E55" i="7"/>
  <c r="J55" i="7" s="1"/>
  <c r="H30" i="12"/>
  <c r="H60" i="12" s="1"/>
  <c r="E26" i="7"/>
  <c r="L55" i="7"/>
  <c r="L56" i="7" s="1"/>
  <c r="K55" i="7"/>
  <c r="J26" i="7" l="1"/>
  <c r="Q60" i="12"/>
  <c r="Q30" i="12"/>
  <c r="E56" i="7"/>
  <c r="H50" i="3"/>
  <c r="H49" i="3"/>
  <c r="H47" i="3"/>
  <c r="H43" i="3"/>
  <c r="H44" i="3"/>
  <c r="H42" i="3"/>
  <c r="H38" i="3"/>
  <c r="H39" i="3"/>
  <c r="H35" i="3"/>
  <c r="H33" i="3"/>
  <c r="H26" i="3"/>
  <c r="H27" i="3"/>
  <c r="H28" i="3"/>
  <c r="H25" i="3"/>
  <c r="H11" i="3"/>
  <c r="H12" i="3"/>
  <c r="H13" i="3"/>
  <c r="H14" i="3"/>
  <c r="H15" i="3"/>
  <c r="H17" i="3"/>
  <c r="H18" i="3"/>
  <c r="H20" i="3"/>
  <c r="H10" i="3"/>
  <c r="H45" i="3"/>
  <c r="H29" i="3"/>
  <c r="H51" i="3" l="1"/>
  <c r="H52" i="3" l="1"/>
  <c r="H56" i="7" l="1"/>
  <c r="I56" i="7" s="1"/>
  <c r="J56" i="7" s="1"/>
  <c r="H8" i="7"/>
  <c r="H10" i="7"/>
  <c r="H11" i="7"/>
  <c r="H13" i="7"/>
  <c r="H14" i="7"/>
  <c r="H15" i="7"/>
  <c r="H12" i="7"/>
  <c r="N29" i="4" l="1"/>
  <c r="N37" i="4" l="1"/>
  <c r="N41" i="4" l="1"/>
  <c r="N24" i="4" l="1"/>
  <c r="N28" i="4" l="1"/>
  <c r="N32" i="4" l="1"/>
  <c r="N34" i="4" l="1"/>
  <c r="N36" i="4" l="1"/>
  <c r="N38" i="4" l="1"/>
  <c r="N48" i="4" l="1"/>
  <c r="N50" i="4" l="1"/>
  <c r="N55" i="4" l="1"/>
  <c r="H17" i="7"/>
  <c r="J17" i="7"/>
  <c r="O17" i="7"/>
  <c r="O11" i="7"/>
  <c r="O21" i="7"/>
  <c r="O32" i="7"/>
  <c r="N56" i="7"/>
  <c r="J21" i="7"/>
  <c r="N44" i="7"/>
  <c r="O44" i="7"/>
  <c r="O30" i="7"/>
  <c r="N30" i="7"/>
  <c r="O42" i="7"/>
  <c r="N42" i="7"/>
  <c r="N51" i="7"/>
  <c r="O51" i="7"/>
  <c r="O43" i="7"/>
  <c r="N43" i="7"/>
  <c r="O35" i="7"/>
  <c r="N35" i="7"/>
  <c r="H21" i="7"/>
  <c r="I21" i="7"/>
  <c r="N31" i="7"/>
  <c r="O31" i="7"/>
  <c r="N39" i="7"/>
  <c r="O39" i="7"/>
  <c r="N45" i="7"/>
  <c r="O45" i="7"/>
  <c r="O8" i="7"/>
  <c r="N8" i="7"/>
  <c r="N13" i="7"/>
  <c r="O13" i="7"/>
  <c r="O50" i="7"/>
  <c r="N50" i="7"/>
  <c r="N34" i="7"/>
  <c r="O34" i="7"/>
  <c r="O23" i="7"/>
  <c r="N23" i="7"/>
  <c r="N29" i="7"/>
  <c r="O29" i="7"/>
  <c r="O40" i="7"/>
  <c r="N40" i="7"/>
  <c r="N12" i="7"/>
  <c r="O12" i="7"/>
  <c r="O7" i="7"/>
  <c r="N7" i="7"/>
  <c r="N15" i="7"/>
  <c r="O15" i="7"/>
  <c r="O52" i="7"/>
  <c r="N52" i="7"/>
  <c r="O53" i="7"/>
  <c r="N53" i="7"/>
  <c r="O54" i="7"/>
  <c r="N54" i="7"/>
  <c r="O49" i="7"/>
  <c r="N49" i="7"/>
  <c r="N33" i="7"/>
  <c r="O33" i="7"/>
  <c r="O37" i="7"/>
  <c r="N37" i="7"/>
  <c r="O16" i="7"/>
  <c r="N16" i="7"/>
  <c r="O14" i="7"/>
  <c r="N14" i="7"/>
  <c r="O38" i="7"/>
  <c r="N38" i="7"/>
  <c r="N41" i="7"/>
  <c r="O41" i="7"/>
  <c r="N6" i="7"/>
  <c r="O6" i="7"/>
</calcChain>
</file>

<file path=xl/sharedStrings.xml><?xml version="1.0" encoding="utf-8"?>
<sst xmlns="http://schemas.openxmlformats.org/spreadsheetml/2006/main" count="826" uniqueCount="306">
  <si>
    <t>DbœZ Rv: Mv: `y» cÖKí/cÖv:`y:D:m</t>
  </si>
  <si>
    <t>ÿz`ª b„:R:Rx:hv:gv:D:cÖ:/ÿz:b„:</t>
  </si>
  <si>
    <t>‡Rjv t w`bvRcyi|</t>
  </si>
  <si>
    <t>µt</t>
  </si>
  <si>
    <t>bs</t>
  </si>
  <si>
    <t>mwgwZi †kªYx</t>
  </si>
  <si>
    <t>mwgwZi msL¨v</t>
  </si>
  <si>
    <t>eQ‡ii ïi“‡Z</t>
  </si>
  <si>
    <t>PjwZ eQ‡i wbewÜZ</t>
  </si>
  <si>
    <t>PjwZ eQ‡i wbeÜb evwZj</t>
  </si>
  <si>
    <t>eQi †k‡l †gvU {(3+4)-5}</t>
  </si>
  <si>
    <t>cÖv_wgK mvavib</t>
  </si>
  <si>
    <t>cÖv_wgK grm¨Rxex/grm¨Pvlx mgevh mwgwZ wjt</t>
  </si>
  <si>
    <t>cÖv_wgK kªwgK I kªwgK Kj¨vb mgevh mwgwZ wjt</t>
  </si>
  <si>
    <t>cÖv_wgK ZvuZx mgevq mwgwZ wjt</t>
  </si>
  <si>
    <t>cÖv_wgK f~wgnxb mgevq mwgwZ wjt</t>
  </si>
  <si>
    <t>cÖv_wgK gwnjv  mgevq mwgwZ xit</t>
  </si>
  <si>
    <t>cÖv_wgK nK©vm mt mt wjt</t>
  </si>
  <si>
    <t>cÖv_wgK gUi gvwjK I kªwgK mt mt wjt</t>
  </si>
  <si>
    <t>cÖvt gyw³‡hv×v mt mt wjt</t>
  </si>
  <si>
    <t>cÖv_wgK hye mt mt wjt</t>
  </si>
  <si>
    <t>cÖvt mvwe©K/ Av`k©t mt mt wjt</t>
  </si>
  <si>
    <t>cÖvt †`vKvb gvwjK/e¨emvqx/gv‡K©U mt mt wjt</t>
  </si>
  <si>
    <t>cÖv_wgK †fvM¨cb¨ mt mt wjt</t>
  </si>
  <si>
    <t>cÖvt mÂq I FY`vb mt mt wjt</t>
  </si>
  <si>
    <t>cÖvt eûg~Lx mt mt wjt</t>
  </si>
  <si>
    <t>Ab¨vb¨ cÖvt mt mt wjt</t>
  </si>
  <si>
    <t xml:space="preserve"> †gvU=</t>
  </si>
  <si>
    <t>cÖv_wgKt (weAviwWwe)</t>
  </si>
  <si>
    <t>K…lK mt mt wjt</t>
  </si>
  <si>
    <t>gwnjv mt mt wjt</t>
  </si>
  <si>
    <t>mvwe©KMÖvg Dbœqb mt mt wjt</t>
  </si>
  <si>
    <t>†gvU=</t>
  </si>
  <si>
    <t>wewfbœ `ß‡ii/Dbœqb cÖK‡íi AvIZvqt(GjwRBwW)t</t>
  </si>
  <si>
    <t>cvwb e¨e¯’vcbv mt mt wjt</t>
  </si>
  <si>
    <t>cvwb Dbœqb †evW©t</t>
  </si>
  <si>
    <t>cvwb e¨enviKvix/cvwb e¨e¯’vcbv</t>
  </si>
  <si>
    <t>wgéwfUv t</t>
  </si>
  <si>
    <t>`y» mt mt wjt</t>
  </si>
  <si>
    <t>cÖavb gš¿xi `ßit</t>
  </si>
  <si>
    <t>AvkÖqb</t>
  </si>
  <si>
    <t>AvkÖqb †dBR-2</t>
  </si>
  <si>
    <t>AvkÖqb -2</t>
  </si>
  <si>
    <t>‡gvU=</t>
  </si>
  <si>
    <t>mgevq e¨vsKt</t>
  </si>
  <si>
    <t>cÖv_wgK Rwg eÜKx e¨vsK</t>
  </si>
  <si>
    <t>cÖv_wgK BDwbqb eût mt mt wjt</t>
  </si>
  <si>
    <t>cÖv_wgK K…wl mt mt wjt</t>
  </si>
  <si>
    <t>Kvj&amp;e f’³t</t>
  </si>
  <si>
    <t>cÖv_wgK mÂq I FY `vb mt mt wjt</t>
  </si>
  <si>
    <t xml:space="preserve">K…wl gš¿bvjq t </t>
  </si>
  <si>
    <t xml:space="preserve">cÖv_wgK wm. AvB. wR. mgevq mwgwZ wjt </t>
  </si>
  <si>
    <t>mwgwZi †kÖbx</t>
  </si>
  <si>
    <t>m`m¨ msL¨v  (cÖv_wgK mwgwZi ‡ÿ‡Î)</t>
  </si>
  <si>
    <t>cÖv_wgK mwgwZ</t>
  </si>
  <si>
    <t>‡K›`ªxq mwgwZ</t>
  </si>
  <si>
    <t>erm‡ii ïi“‡Z</t>
  </si>
  <si>
    <t>PjwZ ermi m`m¨ f~w³</t>
  </si>
  <si>
    <t>PjwZ ermi m`m¨ cÖZ¨vnvi/evwZj</t>
  </si>
  <si>
    <t>ermi †k‡l †gvU</t>
  </si>
  <si>
    <t>Pt et</t>
  </si>
  <si>
    <t>†gvU</t>
  </si>
  <si>
    <t>{(19+20)-21}</t>
  </si>
  <si>
    <t>cyi“l</t>
  </si>
  <si>
    <t>gwnjv</t>
  </si>
  <si>
    <t>(7+8)</t>
  </si>
  <si>
    <t>(10+11)</t>
  </si>
  <si>
    <t>(13+14)</t>
  </si>
  <si>
    <t>(16+17)</t>
  </si>
  <si>
    <t xml:space="preserve">K…wl I K…lK </t>
  </si>
  <si>
    <t xml:space="preserve">grm¨Rxex/grm¨Pvlx </t>
  </si>
  <si>
    <t xml:space="preserve">kªwgK I kªwgK Kj¨vb </t>
  </si>
  <si>
    <t xml:space="preserve">ZvuZx mgevq </t>
  </si>
  <si>
    <t xml:space="preserve">cÖv_wgK f~wgnxb </t>
  </si>
  <si>
    <t xml:space="preserve">cÖv_wgK gwnjv  </t>
  </si>
  <si>
    <t xml:space="preserve">A‡UvwiKkv... </t>
  </si>
  <si>
    <t xml:space="preserve">cÖv_wgK nK©vm </t>
  </si>
  <si>
    <t xml:space="preserve">gUi gvwjK I kªwgK </t>
  </si>
  <si>
    <t>Kg©Pvix/PvKzt</t>
  </si>
  <si>
    <t xml:space="preserve">cÖvt gyw³‡hv×v </t>
  </si>
  <si>
    <t xml:space="preserve">hye </t>
  </si>
  <si>
    <t xml:space="preserve">mvwe©K/ Av`k©t </t>
  </si>
  <si>
    <t xml:space="preserve">†`vKvb ¨emvqx/gv‡K©U </t>
  </si>
  <si>
    <t xml:space="preserve">†fvM¨cb¨ </t>
  </si>
  <si>
    <t xml:space="preserve">mÂq I FY`vb </t>
  </si>
  <si>
    <t xml:space="preserve">cÖvt eûg~Lx </t>
  </si>
  <si>
    <t xml:space="preserve">Ab¨vb¨ </t>
  </si>
  <si>
    <t>cÖv_wgKt (weAviwWwe)t</t>
  </si>
  <si>
    <t xml:space="preserve">K…lK </t>
  </si>
  <si>
    <t xml:space="preserve">gwnjv </t>
  </si>
  <si>
    <t xml:space="preserve">weËnxb </t>
  </si>
  <si>
    <t xml:space="preserve">mvwe©KMÖvg Dbœqb </t>
  </si>
  <si>
    <t>wewfbœt`t/DtcÖ Avt(GjwRBwW</t>
  </si>
  <si>
    <t xml:space="preserve">cvwb e¨e¯’vcbv </t>
  </si>
  <si>
    <t>cvwb Dbœqbt</t>
  </si>
  <si>
    <t>cvwb e¨e/cvwb e¨e¯’vcbv</t>
  </si>
  <si>
    <t xml:space="preserve">`y» </t>
  </si>
  <si>
    <t>cÖavb gš¿xi t</t>
  </si>
  <si>
    <t>Rwg eÜKx e¨vsK</t>
  </si>
  <si>
    <t xml:space="preserve">BDwbqb eût </t>
  </si>
  <si>
    <t xml:space="preserve">K…wl </t>
  </si>
  <si>
    <t xml:space="preserve">mÂq I FY `vb </t>
  </si>
  <si>
    <t xml:space="preserve">K…wl gš¿bvjq </t>
  </si>
  <si>
    <t xml:space="preserve">wm. AvB. wR. </t>
  </si>
  <si>
    <t>wewfbœt`t/DtcÖ Avt
(GjwRBwW</t>
  </si>
  <si>
    <t>mtcªt/
evwZj</t>
  </si>
  <si>
    <t>erm‡ii ïiæ‡Z</t>
  </si>
  <si>
    <t>‡kªYx</t>
  </si>
  <si>
    <t>Kvh©Kix g~jab</t>
  </si>
  <si>
    <t>wbR¯^ g~jab</t>
  </si>
  <si>
    <t>mÂq AvgvbZ</t>
  </si>
  <si>
    <t>mwgwZ KZ…©K M„wnZ FY</t>
  </si>
  <si>
    <t>AskMZ g~jab</t>
  </si>
  <si>
    <t>msiw¶Z Znwej I bxU jvf n‡Z MwVZ Ab¨vb¨ Znwej</t>
  </si>
  <si>
    <t>‡gvU</t>
  </si>
  <si>
    <t>(26+27)</t>
  </si>
  <si>
    <t>mrm‡ii ïi“‡Z Av`vqK…Z †kqvi g~jab</t>
  </si>
  <si>
    <t>PjwZ eQi Av`vqK…Z †kqvi g~jab</t>
  </si>
  <si>
    <t>PjwZ eQi evwZjK…Z †kqvi g~jab</t>
  </si>
  <si>
    <t>eQi ‡k‡l Av`vqK…Z †kqvi g~jab</t>
  </si>
  <si>
    <t>{(23+24)-25}</t>
  </si>
  <si>
    <t>eQi ïi“‡Z Avgvb‡Zi cwigvb</t>
  </si>
  <si>
    <t>PjwZ eQi cÖvß  Avgvb‡Zi cwigvb</t>
  </si>
  <si>
    <t>PjwZ eQi AvgvbZ †diZ/D‡Ëvjb</t>
  </si>
  <si>
    <t>eQi ‡k‡l †gvU Avgvb‡Zi cwigvb</t>
  </si>
  <si>
    <t>{(29+30)-31}</t>
  </si>
  <si>
    <t>miKvi</t>
  </si>
  <si>
    <t>Ab¨vb¨</t>
  </si>
  <si>
    <t>(33+34)</t>
  </si>
  <si>
    <t>grm¨Rxex/grm¨Pvlx</t>
  </si>
  <si>
    <t>K…wl gš¿bvjq t</t>
  </si>
  <si>
    <t>aviK…Z g~jab</t>
  </si>
  <si>
    <t>me©‡gvU</t>
  </si>
  <si>
    <t>(Kvh©Kix g~jab)</t>
  </si>
  <si>
    <t>(28+46)</t>
  </si>
  <si>
    <t>mwgwZ KZ©„K M„wnZ FY</t>
  </si>
  <si>
    <t>Ab¨vb¨ †`bv</t>
  </si>
  <si>
    <t>PjwZ ermi FY MÖnY</t>
  </si>
  <si>
    <t>PjwZ ermi FY cwi‡kva</t>
  </si>
  <si>
    <t>eQi †k‡l M„wnZ F‡Yi cwigvb(KR© †`bv)</t>
  </si>
  <si>
    <t>Ab¨vb¨ ms¯’v</t>
  </si>
  <si>
    <t>(36+37)</t>
  </si>
  <si>
    <t>(39+40)</t>
  </si>
  <si>
    <t>{(33+36  )-39}</t>
  </si>
  <si>
    <t>(42+43)</t>
  </si>
  <si>
    <t>weZibK…Z FY</t>
  </si>
  <si>
    <t>wewb‡qvM</t>
  </si>
  <si>
    <t>‡gvU m¤ú`</t>
  </si>
  <si>
    <t>ermi ïi“‡Z FY</t>
  </si>
  <si>
    <t>PjwZ ermi FY weZib</t>
  </si>
  <si>
    <t>PjwZ ermi FY Av`vq</t>
  </si>
  <si>
    <t>ermi †k‡l †gvU FY (gv‡V cvIbv)</t>
  </si>
  <si>
    <t>{48+49)-50}</t>
  </si>
  <si>
    <t>ermi ïi“‡Z wewb‡qvM</t>
  </si>
  <si>
    <t>PjwZ ermi wewb‡qvM</t>
  </si>
  <si>
    <t>cÖZ¨vnvi</t>
  </si>
  <si>
    <t>ermi ‡k‡l †gvU wewb‡qvM</t>
  </si>
  <si>
    <t>{(52+53)-54}</t>
  </si>
  <si>
    <t>‡fŠZ m¤ú`</t>
  </si>
  <si>
    <t>(Rwg I `vjvb)</t>
  </si>
  <si>
    <t>wewb‡qvMK…Z Avw_©K m¤ú`(†kqvi,mÂq,eÛ µq I Ab¨vb¨</t>
  </si>
  <si>
    <t>gRy` Znwej I e¨vs‡K Mw”QZ</t>
  </si>
  <si>
    <t>(57+58+59)</t>
  </si>
  <si>
    <t>eyK f¨vjy</t>
  </si>
  <si>
    <t>eZ©gvb 
f¨vjy</t>
  </si>
  <si>
    <t>Kg©ms¯’vb</t>
  </si>
  <si>
    <t>mwgwZ‡Z mivmix Kg©iZ</t>
  </si>
  <si>
    <t>mwgwZi wbR¯^ cÖK‡í/Kg©m~Px‡Z Kg©iZ</t>
  </si>
  <si>
    <t>mwgwZi mnvqZvq m„ó m`m¨‡`i cÖK‡í Kg©iZ</t>
  </si>
  <si>
    <t>mwgwZi gva¨‡g AvZ¥Kg©ms¯’vb</t>
  </si>
  <si>
    <t>(61+62)</t>
  </si>
  <si>
    <t>(64+65)</t>
  </si>
  <si>
    <t>(67+68)</t>
  </si>
  <si>
    <t>(70+71)</t>
  </si>
  <si>
    <t>(61+64+67+70)</t>
  </si>
  <si>
    <t>(62+65+68+71)</t>
  </si>
  <si>
    <t>(73+74)</t>
  </si>
  <si>
    <t>DbœZ Rv: Mv: `y» cÖKí
/cÖv:`y:D:m</t>
  </si>
  <si>
    <t>ÿz`ª b„:R:Rx:hv:gv:D:cÖ:
/ÿz:b„:</t>
  </si>
  <si>
    <t>mwgwZi †kªbx</t>
  </si>
  <si>
    <t>DØ„Ë/ NvUwZ (jvf/¶wZ)</t>
  </si>
  <si>
    <t>jf¨vsk weZib</t>
  </si>
  <si>
    <t>Aemvqb</t>
  </si>
  <si>
    <t>mwgwZi Avq</t>
  </si>
  <si>
    <t>mwgwZi e¨q</t>
  </si>
  <si>
    <t>DØ„Ë(+)/ NvUwZ(-)(78-82)</t>
  </si>
  <si>
    <t>PjwZ ermi jf¨vsk weZiYK…Z mwgwZi msL¨v</t>
  </si>
  <si>
    <t>PjwZ ermi jf¨vsk weZi‡Yi cwigvb</t>
  </si>
  <si>
    <t>(j¶ UvKv)</t>
  </si>
  <si>
    <t>Aemvqb †hvM¨ mwgwZi msL¨v</t>
  </si>
  <si>
    <t>Aemvq‡b b¨¯— mwgwZi msL¨v</t>
  </si>
  <si>
    <t>PjwZ ermi Aemvqb mgvß mwgwZi msL¨v</t>
  </si>
  <si>
    <t>FY †_‡K Av`vqK…Z †gvU my`</t>
  </si>
  <si>
    <t>Ab¨vb¨ ivR¯^ Avq</t>
  </si>
  <si>
    <t>ms¯’vcb e¨q</t>
  </si>
  <si>
    <t>F‡Yi cwi‡kvwaZ my`</t>
  </si>
  <si>
    <t>µ:
bs</t>
  </si>
  <si>
    <r>
      <t xml:space="preserve"> </t>
    </r>
    <r>
      <rPr>
        <b/>
        <i/>
        <sz val="10"/>
        <color theme="1"/>
        <rFont val="SutonnyMJ"/>
      </rPr>
      <t>†gvU=</t>
    </r>
  </si>
  <si>
    <r>
      <t>‡gvU</t>
    </r>
    <r>
      <rPr>
        <b/>
        <sz val="10"/>
        <color theme="1"/>
        <rFont val="SutonnyMJ"/>
      </rPr>
      <t xml:space="preserve"> wet`t/DtcÖt</t>
    </r>
  </si>
  <si>
    <r>
      <t>me©‡gvU</t>
    </r>
    <r>
      <rPr>
        <b/>
        <sz val="10"/>
        <color theme="1"/>
        <rFont val="SutonnyMJ"/>
      </rPr>
      <t xml:space="preserve"> cÖv_wgK 
+ wewfbœ `ßi )</t>
    </r>
  </si>
  <si>
    <r>
      <t>me©‡gvU</t>
    </r>
    <r>
      <rPr>
        <b/>
        <sz val="10"/>
        <color theme="1"/>
        <rFont val="SutonnyMJ"/>
      </rPr>
      <t xml:space="preserve"> (cÖv + et `t 
+†Kt)</t>
    </r>
  </si>
  <si>
    <t>ÿz`ª b„:R:Rx:hv: gv:D:cÖ:/ÿz:b„:</t>
  </si>
  <si>
    <t>‡K›`ªxqt mvavib</t>
  </si>
  <si>
    <t>‡K›`ªxq mgevq e¨vsK</t>
  </si>
  <si>
    <t>‡K‡›`ªxq ZvuZx mgevq mwgwZ</t>
  </si>
  <si>
    <t xml:space="preserve">‡K‡›`ªxq B¶z Drcv`bKvix mtmt </t>
  </si>
  <si>
    <t>‡K›`ªxq eûg~Lx mgevq mwgwZ</t>
  </si>
  <si>
    <t>Dc‡Rjv †K›`ªxq mgevq G‡mvwm‡qkb(Iqvc`v)</t>
  </si>
  <si>
    <t>†K›`ªƒxq weµq I mieivn mt mwgwZ</t>
  </si>
  <si>
    <t>‡K›`ªxq ‡Rjv mgevq BDwbqb</t>
  </si>
  <si>
    <t>‡K›`ªxqt (weAviwWwe)</t>
  </si>
  <si>
    <t>Dc‡Rjv †K›`ªxq mgevq G‡mvwm‡qkb</t>
  </si>
  <si>
    <t>‡K›`ªxq weËnxb mgevq mwgwZ wjt</t>
  </si>
  <si>
    <t>‡K›`ªxq cRxe</t>
  </si>
  <si>
    <t>‡Rjv cj­x Dbœqb †dWv‡ikb wjt</t>
  </si>
  <si>
    <t>me©‡gvU(†K›`ªxq)=</t>
  </si>
  <si>
    <t>m`m¨ msL¨v(†Kw›`ªq mwgwZi †¶‡Î)</t>
  </si>
  <si>
    <t>c~e©eZx© ˆÎgvwmK ch©š—</t>
  </si>
  <si>
    <t>wbeÜb</t>
  </si>
  <si>
    <t>evwZj</t>
  </si>
  <si>
    <t>eZ©gvb ˆÎgvwmK †k‡l †gvU mwgwZi msL¨v{(3+4-5)}</t>
  </si>
  <si>
    <t>eZ©gvb ˆÎgvwm‡K n«vm</t>
  </si>
  <si>
    <t>eZ©gvb ˆÎgvwm‡K e„w×</t>
  </si>
  <si>
    <t>eZ©gvb ˆÎgvwmK †k‡l †gvU m`m¨ {(7-8)+9}</t>
  </si>
  <si>
    <t>‡K›`ªxq grm¨Rxex mtmt</t>
  </si>
  <si>
    <t>‡K›`ªxq `gAvK</t>
  </si>
  <si>
    <t>‡gvU-</t>
  </si>
  <si>
    <t>(†K›`ªxq)</t>
  </si>
  <si>
    <t>mtcªt/evwZj</t>
  </si>
  <si>
    <t>‡gvU
(33+34)</t>
  </si>
  <si>
    <t xml:space="preserve"> </t>
  </si>
  <si>
    <t xml:space="preserve">    </t>
  </si>
  <si>
    <t>‡gvU aviK…Z g~jab(32+44+45)</t>
  </si>
  <si>
    <t>{(34+37)-40}</t>
  </si>
  <si>
    <t xml:space="preserve">ÿz`ª b„:R:Rx:hv
</t>
  </si>
  <si>
    <t>PjwZ ermi m`m¨ evwZj</t>
  </si>
  <si>
    <t>cyiæl</t>
  </si>
  <si>
    <t>;</t>
  </si>
  <si>
    <t>wbix¶v</t>
  </si>
  <si>
    <t>mwgwZ wbix¶v</t>
  </si>
  <si>
    <t>wbix¶v wd</t>
  </si>
  <si>
    <t>AKvh©Ki mwgwZi msL¨v</t>
  </si>
  <si>
    <t>PjwZ ermi wbix¶v †hvM¨ mwgwZi msL¨v</t>
  </si>
  <si>
    <t>PjwZ ermi wbix¶vK…Z  mwgwZi msL¨v</t>
  </si>
  <si>
    <t>PjwZ ermi wbix¶v Amgvß  mwgwZi msL¨v</t>
  </si>
  <si>
    <t>(89-90)</t>
  </si>
  <si>
    <t>avh©K…Z wd</t>
  </si>
  <si>
    <t>PjwZ erm‡i Av`vqK…Z wd</t>
  </si>
  <si>
    <t>PjwZ erm‡i wd gIKzd</t>
  </si>
  <si>
    <t>ermi †k‡l Abv`vqx wbix¶v wd</t>
  </si>
  <si>
    <t>PjwZ</t>
  </si>
  <si>
    <t>e‡Kqv</t>
  </si>
  <si>
    <t>(92+93)</t>
  </si>
  <si>
    <t>(95+96)</t>
  </si>
  <si>
    <t>(98+99)</t>
  </si>
  <si>
    <t>Pjw{92-(95+98)}</t>
  </si>
  <si>
    <t>e‡Kqv{93-(96+99)}</t>
  </si>
  <si>
    <t>(101+102)</t>
  </si>
  <si>
    <t>cÖv: mv:</t>
  </si>
  <si>
    <t xml:space="preserve">grm¨ </t>
  </si>
  <si>
    <t xml:space="preserve">kªwgK Kj¨vb </t>
  </si>
  <si>
    <t>Kvje f‚³</t>
  </si>
  <si>
    <t>ÿz`ª b„:R:Rx:hv:gv:D:
cÖ:/ÿz:b„:</t>
  </si>
  <si>
    <t xml:space="preserve">  (weAviwWwe)t</t>
  </si>
  <si>
    <t>g„r wkí</t>
  </si>
  <si>
    <t>ÿz`ª e¨emvqx</t>
  </si>
  <si>
    <t>ÿ`ª e¨emvqx</t>
  </si>
  <si>
    <t>Ab¨vb¨ ivR¯^ e¨q</t>
  </si>
  <si>
    <t>2021-2022 wLªt m‡bi evwl©K cwimsL¨vb QK</t>
  </si>
  <si>
    <t>cÖv_wgK A‡UvwiKkv/A‡UvwU‡¤úv,‡Uw· K¨ve,gUi,UªvK I U¨vsK</t>
  </si>
  <si>
    <t>cÖv_wgK দুগ্ধ mt mt wjt</t>
  </si>
  <si>
    <t>উপজেলাঃ বীরগঞ্জ ‡Rjv t w`bvRcyi|</t>
  </si>
  <si>
    <t>m`m¨ msL¨v  (cÖv_wgK mwgwZi ‡ÿ‡Î)            2021-2022 evwl©K cwimsL¨vb</t>
  </si>
  <si>
    <t>প্রাথমিক দুগ্ধ</t>
  </si>
  <si>
    <t xml:space="preserve">†`vKvb/¨emvqx/gv‡K©U </t>
  </si>
  <si>
    <t>hye সমাবায়</t>
  </si>
  <si>
    <t>cÖv_wgK `y» mt</t>
  </si>
  <si>
    <t>Ab¨vb¨ mwgwZ</t>
  </si>
  <si>
    <t>mvweK MÖvg D:</t>
  </si>
  <si>
    <t>K…lK mgevq mt</t>
  </si>
  <si>
    <t xml:space="preserve">cÖv_wgK †`vKvb ¨emvqx/gv‡K©U </t>
  </si>
  <si>
    <t>hye mgevq mt</t>
  </si>
  <si>
    <t>cvwb e¨envi/cvwb e¨e¯’vcbv</t>
  </si>
  <si>
    <t>mvwe©K MÖvg Dbœqb</t>
  </si>
  <si>
    <t>cÖvt `y» mwgwZÖ</t>
  </si>
  <si>
    <t>eQ‡ii ïi</t>
  </si>
  <si>
    <t>Ab¨vb¨ †K›`ªƒxq mgevq mwgwZ</t>
  </si>
  <si>
    <t>2020-2021 wLªt m‡bi evwl©K cwimsL¨vb QK</t>
  </si>
  <si>
    <t>cÖv_wgK `y»</t>
  </si>
  <si>
    <r>
      <t xml:space="preserve"> </t>
    </r>
    <r>
      <rPr>
        <b/>
        <i/>
        <sz val="10"/>
        <rFont val="SutonnyMJ"/>
      </rPr>
      <t>†gvU=</t>
    </r>
  </si>
  <si>
    <r>
      <t>‡gvU</t>
    </r>
    <r>
      <rPr>
        <b/>
        <sz val="9"/>
        <rFont val="SutonnyMJ"/>
      </rPr>
      <t xml:space="preserve"> wet`t/DtcÖt</t>
    </r>
  </si>
  <si>
    <r>
      <t>me©‡gvU</t>
    </r>
    <r>
      <rPr>
        <b/>
        <sz val="9"/>
        <rFont val="SutonnyMJ"/>
      </rPr>
      <t xml:space="preserve"> cÖv_wgK 
+ wewfbœ `ßi )</t>
    </r>
  </si>
  <si>
    <r>
      <t>me©‡gvU</t>
    </r>
    <r>
      <rPr>
        <b/>
        <sz val="8"/>
        <rFont val="SutonnyMJ"/>
      </rPr>
      <t xml:space="preserve"> (cÖv + et `t 
+†Kt)</t>
    </r>
  </si>
  <si>
    <r>
      <t xml:space="preserve"> </t>
    </r>
    <r>
      <rPr>
        <b/>
        <i/>
        <sz val="15"/>
        <rFont val="SutonnyMJ"/>
      </rPr>
      <t>†gvU=</t>
    </r>
  </si>
  <si>
    <r>
      <t>me©‡gvU</t>
    </r>
    <r>
      <rPr>
        <b/>
        <sz val="9"/>
        <rFont val="SutonnyMJ"/>
      </rPr>
      <t xml:space="preserve"> cÖv_wgK +
 wewfbœ `ßi )</t>
    </r>
  </si>
  <si>
    <r>
      <t>me©‡gvU</t>
    </r>
    <r>
      <rPr>
        <b/>
        <sz val="9"/>
        <rFont val="SutonnyMJ"/>
      </rPr>
      <t xml:space="preserve"> (cÖv + et `t 
+†Kt)</t>
    </r>
  </si>
  <si>
    <r>
      <t xml:space="preserve"> </t>
    </r>
    <r>
      <rPr>
        <b/>
        <i/>
        <sz val="9"/>
        <rFont val="SutonnyMJ"/>
      </rPr>
      <t>†gvU=</t>
    </r>
  </si>
  <si>
    <r>
      <t>me©‡gvU</t>
    </r>
    <r>
      <rPr>
        <b/>
        <sz val="9"/>
        <rFont val="SutonnyMJ"/>
      </rPr>
      <t xml:space="preserve"> cÖv_wgK + wewfbœ `ßi )</t>
    </r>
  </si>
  <si>
    <r>
      <t>me©‡gvU</t>
    </r>
    <r>
      <rPr>
        <b/>
        <sz val="9"/>
        <rFont val="SutonnyMJ"/>
      </rPr>
      <t xml:space="preserve"> (cÖv + et `t +†Kt)</t>
    </r>
  </si>
  <si>
    <r>
      <t xml:space="preserve"> </t>
    </r>
    <r>
      <rPr>
        <b/>
        <i/>
        <sz val="14"/>
        <rFont val="SutonnyMJ"/>
      </rPr>
      <t>†gvU=</t>
    </r>
  </si>
  <si>
    <r>
      <t>me©‡gvU</t>
    </r>
    <r>
      <rPr>
        <b/>
        <sz val="8"/>
        <rFont val="SutonnyMJ"/>
      </rPr>
      <t xml:space="preserve"> (cÖv + et `t +†Kt)</t>
    </r>
  </si>
  <si>
    <r>
      <t xml:space="preserve">K…wl I K…lK </t>
    </r>
    <r>
      <rPr>
        <b/>
        <sz val="10"/>
        <rFont val="SutonnyMJ"/>
      </rPr>
      <t>mgevq mwgwZ wjt</t>
    </r>
  </si>
  <si>
    <r>
      <t xml:space="preserve">weËnxb </t>
    </r>
    <r>
      <rPr>
        <b/>
        <sz val="8"/>
        <rFont val="SutonnyMJ"/>
      </rPr>
      <t>mt mt wjt</t>
    </r>
  </si>
  <si>
    <r>
      <t>‡gvU</t>
    </r>
    <r>
      <rPr>
        <b/>
        <sz val="12"/>
        <rFont val="SutonnyMJ"/>
      </rPr>
      <t xml:space="preserve"> </t>
    </r>
    <r>
      <rPr>
        <b/>
        <sz val="8"/>
        <rFont val="SutonnyMJ"/>
      </rPr>
      <t>( wewfbœ `ßi/Dbœqb cÖKí )</t>
    </r>
  </si>
  <si>
    <r>
      <t>me©‡gvU</t>
    </r>
    <r>
      <rPr>
        <b/>
        <sz val="12"/>
        <rFont val="SutonnyMJ"/>
      </rPr>
      <t xml:space="preserve"> </t>
    </r>
    <r>
      <rPr>
        <b/>
        <sz val="8"/>
        <rFont val="SutonnyMJ"/>
      </rPr>
      <t>( cÖv_wgK + wewfbœ `ßi )</t>
    </r>
  </si>
  <si>
    <r>
      <t>me©‡gvU</t>
    </r>
    <r>
      <rPr>
        <b/>
        <sz val="12"/>
        <rFont val="SutonnyMJ"/>
      </rPr>
      <t xml:space="preserve"> </t>
    </r>
    <r>
      <rPr>
        <b/>
        <sz val="8"/>
        <rFont val="SutonnyMJ"/>
      </rPr>
      <t>( cÖv_wgK + wewfbœ `ßi +†K›`ªxq)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</si>
</sst>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5000445]0"/>
    <numFmt numFmtId="165" formatCode="[$-5000445]0.##"/>
    <numFmt numFmtId="166" formatCode="[$-5000445]0.#"/>
    <numFmt numFmtId="167" formatCode="[$-5000445]0.###"/>
    <numFmt numFmtId="168" formatCode="0.0"/>
    <numFmt numFmtId="169" formatCode="[$-5000445]0.0"/>
    <numFmt numFmtId="170" formatCode="[$-5000445]0.00"/>
  </numFmts>
  <fonts count="60" x14ac:knownFonts="1">
    <font>
      <sz val="11"/>
      <color theme="1"/>
      <name val="Calibri"/>
      <family val="2"/>
      <scheme val="minor"/>
    </font>
    <font>
      <sz val="10"/>
      <color theme="1"/>
      <name val="SutonnyMJ"/>
    </font>
    <font>
      <sz val="14"/>
      <color theme="1"/>
      <name val="SutonnyMJ"/>
    </font>
    <font>
      <sz val="12"/>
      <color theme="1"/>
      <name val="SutonnyMJ"/>
    </font>
    <font>
      <b/>
      <sz val="10"/>
      <color theme="1"/>
      <name val="SutonnyMJ"/>
    </font>
    <font>
      <i/>
      <sz val="10"/>
      <color theme="1"/>
      <name val="SutonnyMJ"/>
    </font>
    <font>
      <b/>
      <i/>
      <sz val="17"/>
      <color theme="1"/>
      <name val="SutonnyMJ"/>
    </font>
    <font>
      <sz val="8"/>
      <color theme="1"/>
      <name val="SutonnyMJ"/>
    </font>
    <font>
      <b/>
      <i/>
      <sz val="15"/>
      <color theme="1"/>
      <name val="SutonnyMJ"/>
    </font>
    <font>
      <u/>
      <sz val="10"/>
      <color theme="1"/>
      <name val="SutonnyMJ"/>
    </font>
    <font>
      <b/>
      <u/>
      <sz val="10"/>
      <color theme="1"/>
      <name val="SutonnyMJ"/>
    </font>
    <font>
      <sz val="12"/>
      <color theme="1"/>
      <name val="Times New Roman"/>
      <family val="1"/>
    </font>
    <font>
      <b/>
      <sz val="3"/>
      <color theme="1"/>
      <name val="SutonnyMJ"/>
    </font>
    <font>
      <sz val="9"/>
      <color theme="1"/>
      <name val="SutonnyMJ"/>
    </font>
    <font>
      <b/>
      <sz val="9"/>
      <color theme="1"/>
      <name val="SutonnyMJ"/>
    </font>
    <font>
      <b/>
      <sz val="11"/>
      <color theme="1"/>
      <name val="SutonnyMJ"/>
    </font>
    <font>
      <sz val="3"/>
      <color theme="1"/>
      <name val="Times New Roman"/>
      <family val="1"/>
    </font>
    <font>
      <b/>
      <i/>
      <sz val="10"/>
      <color theme="1"/>
      <name val="SutonnyMJ"/>
    </font>
    <font>
      <sz val="10"/>
      <color rgb="FFFF0000"/>
      <name val="SutonnyMJ"/>
    </font>
    <font>
      <sz val="15"/>
      <color theme="1"/>
      <name val="SutonnyMJ"/>
    </font>
    <font>
      <sz val="11"/>
      <color theme="1"/>
      <name val="SutonnyMJ"/>
    </font>
    <font>
      <b/>
      <sz val="1"/>
      <color theme="1"/>
      <name val="SutonnyMJ"/>
    </font>
    <font>
      <b/>
      <sz val="15"/>
      <color theme="1"/>
      <name val="SutonnyMJ"/>
    </font>
    <font>
      <i/>
      <sz val="15"/>
      <color theme="1"/>
      <name val="SutonnyMJ"/>
    </font>
    <font>
      <sz val="9"/>
      <color theme="1"/>
      <name val="Calibri"/>
      <family val="2"/>
      <scheme val="minor"/>
    </font>
    <font>
      <sz val="9"/>
      <name val="SutonnyMJ"/>
    </font>
    <font>
      <sz val="11"/>
      <name val="Calibri"/>
      <family val="2"/>
      <scheme val="minor"/>
    </font>
    <font>
      <sz val="8"/>
      <name val="SutonnyMJ"/>
    </font>
    <font>
      <sz val="10"/>
      <name val="SutonnyMJ"/>
    </font>
    <font>
      <b/>
      <sz val="8"/>
      <name val="SutonnyMJ"/>
    </font>
    <font>
      <b/>
      <sz val="9"/>
      <name val="SutonnyMJ"/>
    </font>
    <font>
      <i/>
      <sz val="9"/>
      <name val="SutonnyMJ"/>
    </font>
    <font>
      <b/>
      <i/>
      <sz val="12"/>
      <name val="SutonnyMJ"/>
    </font>
    <font>
      <b/>
      <i/>
      <sz val="13"/>
      <name val="SutonnyMJ"/>
    </font>
    <font>
      <u/>
      <sz val="9"/>
      <name val="SutonnyMJ"/>
    </font>
    <font>
      <u/>
      <sz val="11"/>
      <name val="SutonnyMJ"/>
    </font>
    <font>
      <b/>
      <sz val="10"/>
      <name val="SutonnyMJ"/>
    </font>
    <font>
      <b/>
      <u/>
      <sz val="11"/>
      <name val="SutonnyMJ"/>
    </font>
    <font>
      <b/>
      <sz val="11"/>
      <name val="SutonnyMJ"/>
    </font>
    <font>
      <b/>
      <i/>
      <sz val="10"/>
      <name val="SutonnyMJ"/>
    </font>
    <font>
      <u/>
      <sz val="10"/>
      <name val="SutonnyMJ"/>
    </font>
    <font>
      <b/>
      <i/>
      <sz val="9"/>
      <name val="SutonnyMJ"/>
    </font>
    <font>
      <b/>
      <i/>
      <sz val="8"/>
      <name val="SutonnyMJ"/>
    </font>
    <font>
      <sz val="14"/>
      <name val="SutonnyMJ"/>
    </font>
    <font>
      <sz val="12"/>
      <name val="SutonnyMJ"/>
    </font>
    <font>
      <sz val="15"/>
      <name val="SutonnyMJ"/>
    </font>
    <font>
      <sz val="11"/>
      <name val="SutonnyMJ"/>
    </font>
    <font>
      <sz val="12"/>
      <name val="Times New Roman"/>
      <family val="1"/>
    </font>
    <font>
      <i/>
      <sz val="10"/>
      <name val="SutonnyMJ"/>
    </font>
    <font>
      <b/>
      <i/>
      <sz val="17"/>
      <name val="SutonnyMJ"/>
    </font>
    <font>
      <b/>
      <sz val="15"/>
      <name val="SutonnyMJ"/>
    </font>
    <font>
      <i/>
      <sz val="15"/>
      <name val="SutonnyMJ"/>
    </font>
    <font>
      <b/>
      <i/>
      <sz val="15"/>
      <name val="SutonnyMJ"/>
    </font>
    <font>
      <b/>
      <u/>
      <sz val="10"/>
      <name val="SutonnyMJ"/>
    </font>
    <font>
      <sz val="9"/>
      <name val="Calibri"/>
      <family val="2"/>
      <scheme val="minor"/>
    </font>
    <font>
      <b/>
      <u/>
      <sz val="9"/>
      <name val="SutonnyMJ"/>
    </font>
    <font>
      <b/>
      <i/>
      <sz val="14"/>
      <name val="SutonnyMJ"/>
    </font>
    <font>
      <b/>
      <sz val="14"/>
      <name val="SutonnyMJ"/>
    </font>
    <font>
      <sz val="7"/>
      <name val="SutonnyMJ"/>
    </font>
    <font>
      <b/>
      <sz val="12"/>
      <name val="SutonnyMJ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9" xfId="0" applyBorder="1" applyAlignment="1">
      <alignment horizontal="center" vertical="top" wrapText="1"/>
    </xf>
    <xf numFmtId="0" fontId="0" fillId="0" borderId="15" xfId="0" applyBorder="1"/>
    <xf numFmtId="0" fontId="0" fillId="0" borderId="0" xfId="0" applyAlignment="1">
      <alignment horizontal="center"/>
    </xf>
    <xf numFmtId="0" fontId="16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3" fillId="0" borderId="0" xfId="0" applyFont="1" applyAlignment="1"/>
    <xf numFmtId="0" fontId="19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21" fillId="0" borderId="9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13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0" fillId="0" borderId="0" xfId="0" applyFont="1"/>
    <xf numFmtId="0" fontId="10" fillId="0" borderId="15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24" fillId="0" borderId="0" xfId="0" applyFont="1"/>
    <xf numFmtId="0" fontId="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indent="1"/>
    </xf>
    <xf numFmtId="0" fontId="13" fillId="0" borderId="0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2" fontId="13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20" fillId="0" borderId="15" xfId="0" applyFont="1" applyBorder="1"/>
    <xf numFmtId="0" fontId="9" fillId="0" borderId="15" xfId="0" applyFont="1" applyBorder="1" applyAlignment="1">
      <alignment vertical="top"/>
    </xf>
    <xf numFmtId="0" fontId="9" fillId="0" borderId="15" xfId="0" applyFont="1" applyBorder="1" applyAlignment="1">
      <alignment horizontal="left" vertical="top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7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168" fontId="1" fillId="0" borderId="15" xfId="0" applyNumberFormat="1" applyFont="1" applyBorder="1" applyAlignment="1">
      <alignment horizontal="center" vertical="top" wrapText="1"/>
    </xf>
    <xf numFmtId="164" fontId="20" fillId="0" borderId="0" xfId="0" applyNumberFormat="1" applyFont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168" fontId="13" fillId="0" borderId="15" xfId="0" applyNumberFormat="1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164" fontId="0" fillId="0" borderId="0" xfId="0" applyNumberFormat="1"/>
    <xf numFmtId="0" fontId="13" fillId="0" borderId="3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13" fillId="0" borderId="6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14" xfId="0" applyFont="1" applyBorder="1" applyAlignment="1">
      <alignment wrapText="1"/>
    </xf>
    <xf numFmtId="0" fontId="25" fillId="0" borderId="15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15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left" vertical="top" wrapText="1"/>
    </xf>
    <xf numFmtId="164" fontId="25" fillId="0" borderId="15" xfId="0" applyNumberFormat="1" applyFont="1" applyBorder="1" applyAlignment="1">
      <alignment horizontal="center" vertical="top" wrapText="1"/>
    </xf>
    <xf numFmtId="164" fontId="25" fillId="0" borderId="15" xfId="0" applyNumberFormat="1" applyFont="1" applyBorder="1" applyAlignment="1">
      <alignment horizontal="center" vertical="top"/>
    </xf>
    <xf numFmtId="2" fontId="25" fillId="0" borderId="15" xfId="0" applyNumberFormat="1" applyFont="1" applyBorder="1" applyAlignment="1">
      <alignment horizontal="center" vertical="top" wrapText="1"/>
    </xf>
    <xf numFmtId="0" fontId="29" fillId="0" borderId="15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center" vertical="top"/>
    </xf>
    <xf numFmtId="0" fontId="25" fillId="0" borderId="15" xfId="0" applyNumberFormat="1" applyFont="1" applyBorder="1" applyAlignment="1">
      <alignment horizontal="center" vertical="top" wrapText="1"/>
    </xf>
    <xf numFmtId="0" fontId="25" fillId="0" borderId="15" xfId="0" applyNumberFormat="1" applyFont="1" applyBorder="1" applyAlignment="1">
      <alignment horizontal="center" vertical="top"/>
    </xf>
    <xf numFmtId="0" fontId="27" fillId="0" borderId="15" xfId="0" applyFont="1" applyBorder="1" applyAlignment="1">
      <alignment horizontal="left" vertical="top" wrapText="1"/>
    </xf>
    <xf numFmtId="0" fontId="33" fillId="0" borderId="15" xfId="0" applyFont="1" applyBorder="1" applyAlignment="1">
      <alignment horizontal="left" vertical="top" wrapText="1"/>
    </xf>
    <xf numFmtId="164" fontId="27" fillId="0" borderId="15" xfId="0" applyNumberFormat="1" applyFont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/>
    </xf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top" wrapText="1"/>
    </xf>
    <xf numFmtId="0" fontId="38" fillId="0" borderId="15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41" fillId="0" borderId="15" xfId="0" applyFont="1" applyBorder="1" applyAlignment="1">
      <alignment horizontal="left" vertical="top" wrapText="1"/>
    </xf>
    <xf numFmtId="165" fontId="25" fillId="0" borderId="15" xfId="0" applyNumberFormat="1" applyFont="1" applyBorder="1" applyAlignment="1">
      <alignment horizontal="center" vertical="top"/>
    </xf>
    <xf numFmtId="164" fontId="27" fillId="0" borderId="15" xfId="0" applyNumberFormat="1" applyFont="1" applyBorder="1" applyAlignment="1">
      <alignment horizontal="center" vertical="top"/>
    </xf>
    <xf numFmtId="0" fontId="42" fillId="0" borderId="15" xfId="0" applyFont="1" applyBorder="1" applyAlignment="1">
      <alignment horizontal="left" vertical="top" wrapText="1"/>
    </xf>
    <xf numFmtId="0" fontId="43" fillId="0" borderId="0" xfId="0" applyFont="1" applyAlignment="1"/>
    <xf numFmtId="0" fontId="44" fillId="0" borderId="0" xfId="0" applyFont="1" applyAlignment="1"/>
    <xf numFmtId="0" fontId="43" fillId="0" borderId="10" xfId="0" applyFont="1" applyBorder="1" applyAlignment="1"/>
    <xf numFmtId="0" fontId="28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164" fontId="28" fillId="0" borderId="3" xfId="0" applyNumberFormat="1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164" fontId="47" fillId="0" borderId="3" xfId="0" applyNumberFormat="1" applyFont="1" applyBorder="1" applyAlignment="1">
      <alignment horizontal="center" wrapText="1"/>
    </xf>
    <xf numFmtId="0" fontId="48" fillId="0" borderId="2" xfId="0" applyFont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50" fillId="0" borderId="4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0" fontId="27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164" fontId="28" fillId="0" borderId="15" xfId="0" applyNumberFormat="1" applyFont="1" applyBorder="1" applyAlignment="1">
      <alignment horizontal="center" vertical="center" wrapText="1"/>
    </xf>
    <xf numFmtId="164" fontId="28" fillId="0" borderId="15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49" fillId="0" borderId="10" xfId="0" applyFont="1" applyBorder="1" applyAlignment="1">
      <alignment vertical="top" wrapText="1"/>
    </xf>
    <xf numFmtId="164" fontId="28" fillId="0" borderId="15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top" wrapText="1"/>
    </xf>
    <xf numFmtId="0" fontId="28" fillId="0" borderId="15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top" wrapText="1"/>
    </xf>
    <xf numFmtId="0" fontId="52" fillId="0" borderId="10" xfId="0" applyFont="1" applyBorder="1" applyAlignment="1">
      <alignment vertical="top" wrapText="1"/>
    </xf>
    <xf numFmtId="0" fontId="34" fillId="0" borderId="10" xfId="0" applyFont="1" applyBorder="1" applyAlignment="1">
      <alignment vertical="top" wrapText="1"/>
    </xf>
    <xf numFmtId="0" fontId="28" fillId="0" borderId="15" xfId="0" applyNumberFormat="1" applyFont="1" applyBorder="1" applyAlignment="1">
      <alignment horizontal="center"/>
    </xf>
    <xf numFmtId="0" fontId="40" fillId="0" borderId="10" xfId="0" applyFont="1" applyBorder="1" applyAlignment="1">
      <alignment vertical="top" wrapText="1"/>
    </xf>
    <xf numFmtId="0" fontId="53" fillId="0" borderId="10" xfId="0" applyFont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0" borderId="0" xfId="0" applyFont="1"/>
    <xf numFmtId="0" fontId="25" fillId="0" borderId="11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2" xfId="0" applyFont="1" applyBorder="1"/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2" fontId="25" fillId="0" borderId="15" xfId="0" applyNumberFormat="1" applyFont="1" applyBorder="1" applyAlignment="1">
      <alignment horizontal="center" vertical="top"/>
    </xf>
    <xf numFmtId="166" fontId="25" fillId="0" borderId="15" xfId="0" applyNumberFormat="1" applyFont="1" applyBorder="1" applyAlignment="1">
      <alignment horizontal="center" vertical="top"/>
    </xf>
    <xf numFmtId="0" fontId="54" fillId="0" borderId="0" xfId="0" applyFont="1"/>
    <xf numFmtId="2" fontId="25" fillId="0" borderId="15" xfId="0" applyNumberFormat="1" applyFont="1" applyBorder="1" applyAlignment="1">
      <alignment horizontal="center" vertical="center"/>
    </xf>
    <xf numFmtId="170" fontId="25" fillId="0" borderId="15" xfId="0" applyNumberFormat="1" applyFont="1" applyBorder="1" applyAlignment="1">
      <alignment horizontal="center" vertical="top"/>
    </xf>
    <xf numFmtId="2" fontId="25" fillId="0" borderId="15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5" fillId="0" borderId="10" xfId="0" applyFont="1" applyBorder="1" applyAlignment="1">
      <alignment vertical="top" wrapText="1"/>
    </xf>
    <xf numFmtId="167" fontId="25" fillId="0" borderId="15" xfId="0" applyNumberFormat="1" applyFont="1" applyBorder="1" applyAlignment="1">
      <alignment horizontal="center" vertical="top"/>
    </xf>
    <xf numFmtId="0" fontId="41" fillId="0" borderId="0" xfId="0" applyFont="1" applyBorder="1" applyAlignment="1">
      <alignment vertical="top" wrapText="1"/>
    </xf>
    <xf numFmtId="169" fontId="25" fillId="0" borderId="15" xfId="0" applyNumberFormat="1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8" fillId="0" borderId="13" xfId="0" applyFont="1" applyBorder="1" applyAlignment="1">
      <alignment horizontal="center" vertical="top" wrapText="1"/>
    </xf>
    <xf numFmtId="0" fontId="41" fillId="0" borderId="15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169" fontId="25" fillId="0" borderId="15" xfId="0" applyNumberFormat="1" applyFont="1" applyBorder="1" applyAlignment="1">
      <alignment horizontal="center" vertical="center"/>
    </xf>
    <xf numFmtId="0" fontId="47" fillId="0" borderId="0" xfId="0" applyFont="1"/>
    <xf numFmtId="0" fontId="44" fillId="0" borderId="0" xfId="0" applyFont="1" applyFill="1" applyBorder="1" applyAlignment="1">
      <alignment horizontal="center" vertical="top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169" fontId="28" fillId="0" borderId="15" xfId="0" applyNumberFormat="1" applyFont="1" applyBorder="1" applyAlignment="1">
      <alignment horizontal="center" wrapText="1"/>
    </xf>
    <xf numFmtId="165" fontId="27" fillId="0" borderId="15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169" fontId="28" fillId="0" borderId="15" xfId="0" applyNumberFormat="1" applyFont="1" applyBorder="1" applyAlignment="1">
      <alignment horizontal="center" vertical="center" wrapText="1"/>
    </xf>
    <xf numFmtId="165" fontId="28" fillId="0" borderId="15" xfId="0" applyNumberFormat="1" applyFont="1" applyBorder="1" applyAlignment="1">
      <alignment horizontal="center" vertical="center" wrapText="1"/>
    </xf>
    <xf numFmtId="165" fontId="25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wrapText="1"/>
    </xf>
    <xf numFmtId="0" fontId="44" fillId="0" borderId="15" xfId="0" applyNumberFormat="1" applyFont="1" applyBorder="1" applyAlignment="1">
      <alignment horizontal="center" wrapText="1"/>
    </xf>
    <xf numFmtId="0" fontId="31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2" fontId="25" fillId="0" borderId="15" xfId="0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168" fontId="44" fillId="0" borderId="15" xfId="0" applyNumberFormat="1" applyFont="1" applyBorder="1" applyAlignment="1">
      <alignment horizontal="center" vertical="center" wrapText="1"/>
    </xf>
    <xf numFmtId="168" fontId="25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44" fillId="0" borderId="17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167" fontId="28" fillId="0" borderId="15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49" fillId="0" borderId="15" xfId="0" applyFont="1" applyBorder="1" applyAlignment="1">
      <alignment vertical="center" wrapText="1"/>
    </xf>
    <xf numFmtId="2" fontId="27" fillId="0" borderId="15" xfId="0" applyNumberFormat="1" applyFont="1" applyBorder="1" applyAlignment="1">
      <alignment vertical="center" wrapText="1"/>
    </xf>
    <xf numFmtId="170" fontId="28" fillId="0" borderId="15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58" fillId="0" borderId="15" xfId="0" applyFont="1" applyBorder="1" applyAlignment="1">
      <alignment vertical="center" wrapText="1"/>
    </xf>
    <xf numFmtId="166" fontId="27" fillId="0" borderId="15" xfId="0" applyNumberFormat="1" applyFont="1" applyBorder="1" applyAlignment="1">
      <alignment horizontal="center" vertical="center" wrapText="1"/>
    </xf>
    <xf numFmtId="0" fontId="52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67" fontId="27" fillId="0" borderId="15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 vertical="center" wrapText="1"/>
    </xf>
    <xf numFmtId="166" fontId="28" fillId="0" borderId="15" xfId="0" applyNumberFormat="1" applyFont="1" applyBorder="1" applyAlignment="1">
      <alignment horizontal="center" vertical="center" wrapText="1"/>
    </xf>
    <xf numFmtId="165" fontId="28" fillId="0" borderId="20" xfId="0" applyNumberFormat="1" applyFont="1" applyFill="1" applyBorder="1" applyAlignment="1">
      <alignment horizontal="center" vertical="center" wrapText="1"/>
    </xf>
    <xf numFmtId="168" fontId="27" fillId="0" borderId="15" xfId="0" applyNumberFormat="1" applyFont="1" applyBorder="1" applyAlignment="1">
      <alignment horizontal="center" vertical="center" wrapText="1"/>
    </xf>
    <xf numFmtId="0" fontId="53" fillId="0" borderId="15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164" fontId="25" fillId="0" borderId="15" xfId="0" applyNumberFormat="1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169" fontId="27" fillId="0" borderId="15" xfId="0" applyNumberFormat="1" applyFont="1" applyBorder="1" applyAlignment="1">
      <alignment horizontal="center" vertical="center" wrapText="1"/>
    </xf>
    <xf numFmtId="2" fontId="28" fillId="0" borderId="15" xfId="0" applyNumberFormat="1" applyFont="1" applyBorder="1" applyAlignment="1">
      <alignment horizontal="center" vertical="center" wrapText="1"/>
    </xf>
    <xf numFmtId="0" fontId="41" fillId="0" borderId="15" xfId="0" applyFont="1" applyBorder="1" applyAlignment="1">
      <alignment vertical="center" wrapText="1"/>
    </xf>
    <xf numFmtId="2" fontId="44" fillId="0" borderId="1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46" fillId="0" borderId="14" xfId="0" applyFont="1" applyBorder="1" applyAlignment="1">
      <alignment vertical="top" wrapText="1"/>
    </xf>
    <xf numFmtId="0" fontId="46" fillId="0" borderId="15" xfId="0" applyFont="1" applyBorder="1" applyAlignment="1">
      <alignment vertical="top" wrapText="1"/>
    </xf>
    <xf numFmtId="0" fontId="46" fillId="0" borderId="13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5" fillId="0" borderId="13" xfId="0" applyFont="1" applyBorder="1" applyAlignment="1">
      <alignment horizontal="center" vertical="top" wrapText="1"/>
    </xf>
    <xf numFmtId="0" fontId="30" fillId="0" borderId="15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31" fillId="0" borderId="13" xfId="0" applyFont="1" applyBorder="1" applyAlignment="1">
      <alignment horizontal="center" vertical="top" wrapText="1"/>
    </xf>
    <xf numFmtId="0" fontId="49" fillId="0" borderId="15" xfId="0" applyFont="1" applyBorder="1" applyAlignment="1">
      <alignment vertical="top" wrapText="1"/>
    </xf>
    <xf numFmtId="0" fontId="58" fillId="0" borderId="15" xfId="0" applyFont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0" fontId="52" fillId="0" borderId="15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52" fillId="0" borderId="15" xfId="0" applyFont="1" applyBorder="1" applyAlignment="1">
      <alignment horizontal="right" vertical="top" wrapText="1"/>
    </xf>
    <xf numFmtId="0" fontId="53" fillId="0" borderId="15" xfId="0" applyFont="1" applyBorder="1" applyAlignment="1">
      <alignment vertical="top" wrapText="1"/>
    </xf>
    <xf numFmtId="0" fontId="38" fillId="0" borderId="15" xfId="0" applyFont="1" applyBorder="1" applyAlignment="1">
      <alignment vertical="top" wrapText="1"/>
    </xf>
    <xf numFmtId="0" fontId="29" fillId="0" borderId="15" xfId="0" applyFont="1" applyBorder="1" applyAlignment="1">
      <alignment horizontal="right" vertical="top" wrapText="1"/>
    </xf>
    <xf numFmtId="0" fontId="36" fillId="0" borderId="15" xfId="0" applyFont="1" applyBorder="1" applyAlignment="1">
      <alignment vertical="top" wrapText="1"/>
    </xf>
    <xf numFmtId="0" fontId="41" fillId="0" borderId="15" xfId="0" applyFont="1" applyBorder="1" applyAlignment="1">
      <alignment horizontal="right" vertical="top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28" fillId="0" borderId="16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164" fontId="28" fillId="0" borderId="15" xfId="0" applyNumberFormat="1" applyFont="1" applyBorder="1" applyAlignment="1">
      <alignment horizontal="center" vertical="top" wrapText="1"/>
    </xf>
    <xf numFmtId="164" fontId="44" fillId="0" borderId="15" xfId="0" applyNumberFormat="1" applyFont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top" wrapText="1"/>
    </xf>
    <xf numFmtId="0" fontId="26" fillId="0" borderId="15" xfId="0" applyFont="1" applyBorder="1"/>
    <xf numFmtId="0" fontId="35" fillId="0" borderId="15" xfId="0" applyFont="1" applyBorder="1" applyAlignment="1">
      <alignment vertical="top" wrapText="1"/>
    </xf>
    <xf numFmtId="0" fontId="28" fillId="0" borderId="15" xfId="0" applyFont="1" applyBorder="1" applyAlignment="1">
      <alignment horizontal="center" vertical="top"/>
    </xf>
    <xf numFmtId="11" fontId="28" fillId="0" borderId="15" xfId="0" applyNumberFormat="1" applyFont="1" applyBorder="1" applyAlignment="1">
      <alignment horizontal="center" vertical="top" wrapText="1"/>
    </xf>
    <xf numFmtId="0" fontId="32" fillId="0" borderId="1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19porisonkhan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0"/>
      <sheetName val="11-22"/>
      <sheetName val="23-30"/>
      <sheetName val="31-41"/>
      <sheetName val="42-48"/>
      <sheetName val="49-60"/>
      <sheetName val="69-78"/>
      <sheetName val="61-68"/>
      <sheetName val="Sheet2"/>
      <sheetName val="Sheet3"/>
      <sheetName val="Sheet1"/>
      <sheetName val="Sheet4"/>
      <sheetName val="Sheet5"/>
      <sheetName val="Sheet7"/>
      <sheetName val="Sheet8"/>
      <sheetName val="Sheet9"/>
      <sheetName val="Sheet6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I2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57" workbookViewId="0">
      <selection activeCell="H65" sqref="H65"/>
    </sheetView>
  </sheetViews>
  <sheetFormatPr defaultRowHeight="15" x14ac:dyDescent="0.25"/>
  <cols>
    <col min="1" max="1" width="3" customWidth="1"/>
    <col min="2" max="2" width="30.7109375" customWidth="1"/>
    <col min="3" max="3" width="18.28515625" customWidth="1"/>
    <col min="4" max="4" width="15.42578125" customWidth="1"/>
    <col min="5" max="5" width="10.28515625" customWidth="1"/>
    <col min="6" max="6" width="18" customWidth="1"/>
  </cols>
  <sheetData>
    <row r="1" spans="1:11" ht="19.5" x14ac:dyDescent="0.35">
      <c r="A1" s="389" t="s">
        <v>268</v>
      </c>
      <c r="B1" s="389"/>
      <c r="C1" s="389"/>
      <c r="D1" s="389"/>
      <c r="E1" s="389"/>
      <c r="F1" s="389"/>
      <c r="G1" s="188"/>
      <c r="H1" s="188"/>
      <c r="I1" s="188"/>
      <c r="J1" s="188"/>
      <c r="K1" s="188"/>
    </row>
    <row r="2" spans="1:11" ht="16.5" x14ac:dyDescent="0.3">
      <c r="A2" s="390" t="s">
        <v>271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x14ac:dyDescent="0.25">
      <c r="A3" s="183" t="s">
        <v>3</v>
      </c>
      <c r="B3" s="391" t="s">
        <v>5</v>
      </c>
      <c r="C3" s="392" t="s">
        <v>6</v>
      </c>
      <c r="D3" s="393"/>
      <c r="E3" s="393"/>
      <c r="F3" s="394"/>
      <c r="G3" s="264"/>
      <c r="H3" s="264"/>
      <c r="I3" s="264"/>
      <c r="J3" s="264"/>
      <c r="K3" s="264"/>
    </row>
    <row r="4" spans="1:11" ht="30" customHeight="1" x14ac:dyDescent="0.25">
      <c r="A4" s="183" t="s">
        <v>4</v>
      </c>
      <c r="B4" s="395"/>
      <c r="C4" s="183" t="s">
        <v>7</v>
      </c>
      <c r="D4" s="183" t="s">
        <v>8</v>
      </c>
      <c r="E4" s="183" t="s">
        <v>9</v>
      </c>
      <c r="F4" s="183" t="s">
        <v>10</v>
      </c>
      <c r="G4" s="264"/>
      <c r="H4" s="264"/>
      <c r="I4" s="264"/>
      <c r="J4" s="264"/>
      <c r="K4" s="264"/>
    </row>
    <row r="5" spans="1:11" x14ac:dyDescent="0.25">
      <c r="A5" s="183">
        <v>1</v>
      </c>
      <c r="B5" s="183">
        <v>2</v>
      </c>
      <c r="C5" s="183">
        <v>3</v>
      </c>
      <c r="D5" s="183">
        <v>4</v>
      </c>
      <c r="E5" s="183">
        <v>5</v>
      </c>
      <c r="F5" s="183">
        <v>6</v>
      </c>
      <c r="G5" s="264"/>
      <c r="H5" s="264"/>
      <c r="I5" s="264"/>
      <c r="J5" s="264"/>
      <c r="K5" s="264"/>
    </row>
    <row r="6" spans="1:11" ht="18.75" customHeight="1" x14ac:dyDescent="0.25">
      <c r="A6" s="183"/>
      <c r="B6" s="373" t="s">
        <v>11</v>
      </c>
      <c r="C6" s="183"/>
      <c r="D6" s="183"/>
      <c r="E6" s="183"/>
      <c r="F6" s="183"/>
      <c r="G6" s="264"/>
      <c r="H6" s="264"/>
      <c r="I6" s="264"/>
      <c r="J6" s="264"/>
      <c r="K6" s="264"/>
    </row>
    <row r="7" spans="1:11" ht="18.75" customHeight="1" x14ac:dyDescent="0.25">
      <c r="A7" s="183">
        <v>1</v>
      </c>
      <c r="B7" s="373" t="s">
        <v>301</v>
      </c>
      <c r="C7" s="183">
        <v>8</v>
      </c>
      <c r="D7" s="396">
        <v>3</v>
      </c>
      <c r="E7" s="183">
        <f>1+1</f>
        <v>2</v>
      </c>
      <c r="F7" s="397">
        <v>11</v>
      </c>
      <c r="G7" s="264"/>
      <c r="H7" s="264"/>
      <c r="I7" s="264"/>
      <c r="J7" s="264"/>
      <c r="K7" s="264"/>
    </row>
    <row r="8" spans="1:11" ht="18.75" customHeight="1" x14ac:dyDescent="0.25">
      <c r="A8" s="183">
        <v>2</v>
      </c>
      <c r="B8" s="376" t="s">
        <v>12</v>
      </c>
      <c r="C8" s="183">
        <v>15</v>
      </c>
      <c r="D8" s="396">
        <v>0</v>
      </c>
      <c r="E8" s="183">
        <v>0</v>
      </c>
      <c r="F8" s="396">
        <v>15</v>
      </c>
      <c r="G8" s="264" t="s">
        <v>230</v>
      </c>
      <c r="H8" s="264" t="s">
        <v>230</v>
      </c>
      <c r="I8" s="264"/>
      <c r="J8" s="264"/>
      <c r="K8" s="264"/>
    </row>
    <row r="9" spans="1:11" ht="18.75" customHeight="1" x14ac:dyDescent="0.25">
      <c r="A9" s="183">
        <v>3</v>
      </c>
      <c r="B9" s="376" t="s">
        <v>13</v>
      </c>
      <c r="C9" s="183">
        <v>0</v>
      </c>
      <c r="D9" s="396">
        <v>0</v>
      </c>
      <c r="E9" s="183">
        <v>0</v>
      </c>
      <c r="F9" s="396">
        <v>0</v>
      </c>
      <c r="G9" s="264"/>
      <c r="H9" s="264"/>
      <c r="I9" s="264"/>
      <c r="J9" s="264"/>
      <c r="K9" s="264"/>
    </row>
    <row r="10" spans="1:11" ht="18.75" customHeight="1" x14ac:dyDescent="0.25">
      <c r="A10" s="183">
        <v>4</v>
      </c>
      <c r="B10" s="376" t="s">
        <v>264</v>
      </c>
      <c r="C10" s="183">
        <v>0</v>
      </c>
      <c r="D10" s="396">
        <v>0</v>
      </c>
      <c r="E10" s="183">
        <v>0</v>
      </c>
      <c r="F10" s="396">
        <v>0</v>
      </c>
      <c r="G10" s="264"/>
      <c r="H10" s="264"/>
      <c r="I10" s="264"/>
      <c r="J10" s="264"/>
      <c r="K10" s="264"/>
    </row>
    <row r="11" spans="1:11" ht="18.75" customHeight="1" x14ac:dyDescent="0.25">
      <c r="A11" s="183">
        <v>5</v>
      </c>
      <c r="B11" s="376" t="s">
        <v>14</v>
      </c>
      <c r="C11" s="183">
        <v>0</v>
      </c>
      <c r="D11" s="396">
        <v>0</v>
      </c>
      <c r="E11" s="183">
        <v>0</v>
      </c>
      <c r="F11" s="396">
        <v>0</v>
      </c>
      <c r="G11" s="264"/>
      <c r="H11" s="264"/>
      <c r="I11" s="264"/>
      <c r="J11" s="264"/>
      <c r="K11" s="264"/>
    </row>
    <row r="12" spans="1:11" ht="18.75" customHeight="1" x14ac:dyDescent="0.25">
      <c r="A12" s="183">
        <v>6</v>
      </c>
      <c r="B12" s="376" t="s">
        <v>15</v>
      </c>
      <c r="C12" s="183">
        <v>0</v>
      </c>
      <c r="D12" s="396">
        <v>0</v>
      </c>
      <c r="E12" s="183">
        <v>0</v>
      </c>
      <c r="F12" s="396">
        <v>0</v>
      </c>
      <c r="G12" s="264"/>
      <c r="H12" s="264" t="s">
        <v>230</v>
      </c>
      <c r="I12" s="264"/>
      <c r="J12" s="264"/>
      <c r="K12" s="264"/>
    </row>
    <row r="13" spans="1:11" ht="18.75" customHeight="1" x14ac:dyDescent="0.25">
      <c r="A13" s="183">
        <v>8</v>
      </c>
      <c r="B13" s="376" t="s">
        <v>16</v>
      </c>
      <c r="C13" s="183">
        <v>2</v>
      </c>
      <c r="D13" s="396">
        <v>0</v>
      </c>
      <c r="E13" s="183">
        <v>1</v>
      </c>
      <c r="F13" s="396">
        <v>1</v>
      </c>
      <c r="G13" s="264"/>
      <c r="H13" s="264"/>
      <c r="I13" s="264"/>
      <c r="J13" s="264"/>
      <c r="K13" s="264"/>
    </row>
    <row r="14" spans="1:11" ht="24.75" customHeight="1" x14ac:dyDescent="0.25">
      <c r="A14" s="183">
        <v>9</v>
      </c>
      <c r="B14" s="376" t="s">
        <v>269</v>
      </c>
      <c r="C14" s="183">
        <v>0</v>
      </c>
      <c r="D14" s="396">
        <f t="shared" ref="D14:D56" si="0">E14+F14-C14</f>
        <v>0</v>
      </c>
      <c r="E14" s="183">
        <v>0</v>
      </c>
      <c r="F14" s="396">
        <v>0</v>
      </c>
      <c r="G14" s="264"/>
      <c r="H14" s="264"/>
      <c r="I14" s="264"/>
      <c r="J14" s="264"/>
      <c r="K14" s="264"/>
    </row>
    <row r="15" spans="1:11" ht="18.75" customHeight="1" x14ac:dyDescent="0.25">
      <c r="A15" s="183">
        <v>10</v>
      </c>
      <c r="B15" s="376" t="s">
        <v>17</v>
      </c>
      <c r="C15" s="183">
        <v>0</v>
      </c>
      <c r="D15" s="396">
        <v>0</v>
      </c>
      <c r="E15" s="183">
        <v>0</v>
      </c>
      <c r="F15" s="396">
        <v>0</v>
      </c>
      <c r="G15" s="264"/>
      <c r="H15" s="264"/>
      <c r="I15" s="264"/>
      <c r="J15" s="264"/>
      <c r="K15" s="264"/>
    </row>
    <row r="16" spans="1:11" ht="18.75" customHeight="1" x14ac:dyDescent="0.25">
      <c r="A16" s="183">
        <v>11</v>
      </c>
      <c r="B16" s="376" t="s">
        <v>18</v>
      </c>
      <c r="C16" s="183">
        <v>0</v>
      </c>
      <c r="D16" s="396">
        <v>0</v>
      </c>
      <c r="E16" s="183">
        <v>0</v>
      </c>
      <c r="F16" s="396">
        <v>0</v>
      </c>
      <c r="G16" s="264"/>
      <c r="H16" s="264"/>
      <c r="I16" s="264"/>
      <c r="J16" s="264"/>
      <c r="K16" s="264"/>
    </row>
    <row r="17" spans="1:11" ht="18.75" customHeight="1" x14ac:dyDescent="0.25">
      <c r="A17" s="183">
        <v>13</v>
      </c>
      <c r="B17" s="376" t="s">
        <v>270</v>
      </c>
      <c r="C17" s="183">
        <v>2</v>
      </c>
      <c r="D17" s="396">
        <v>0</v>
      </c>
      <c r="E17" s="183">
        <v>0</v>
      </c>
      <c r="F17" s="396">
        <v>2</v>
      </c>
      <c r="G17" s="264"/>
      <c r="H17" s="264"/>
      <c r="I17" s="264"/>
      <c r="J17" s="264"/>
      <c r="K17" s="264"/>
    </row>
    <row r="18" spans="1:11" ht="12" customHeight="1" x14ac:dyDescent="0.25">
      <c r="A18" s="183">
        <v>14</v>
      </c>
      <c r="B18" s="376" t="s">
        <v>19</v>
      </c>
      <c r="C18" s="183">
        <v>1</v>
      </c>
      <c r="D18" s="396">
        <v>0</v>
      </c>
      <c r="E18" s="183">
        <v>0</v>
      </c>
      <c r="F18" s="396">
        <v>1</v>
      </c>
      <c r="G18" s="264"/>
      <c r="H18" s="264"/>
      <c r="I18" s="264"/>
      <c r="J18" s="264"/>
      <c r="K18" s="264"/>
    </row>
    <row r="19" spans="1:11" ht="12" customHeight="1" x14ac:dyDescent="0.25">
      <c r="A19" s="183">
        <v>15</v>
      </c>
      <c r="B19" s="376" t="s">
        <v>20</v>
      </c>
      <c r="C19" s="183">
        <v>8</v>
      </c>
      <c r="D19" s="396">
        <v>0</v>
      </c>
      <c r="E19" s="183">
        <v>0</v>
      </c>
      <c r="F19" s="396">
        <v>8</v>
      </c>
      <c r="G19" s="264"/>
      <c r="H19" s="264"/>
      <c r="I19" s="264"/>
      <c r="J19" s="264"/>
      <c r="K19" s="264"/>
    </row>
    <row r="20" spans="1:11" ht="16.5" customHeight="1" x14ac:dyDescent="0.25">
      <c r="A20" s="183">
        <v>17</v>
      </c>
      <c r="B20" s="376" t="s">
        <v>21</v>
      </c>
      <c r="C20" s="183">
        <v>8</v>
      </c>
      <c r="D20" s="396">
        <v>0</v>
      </c>
      <c r="E20" s="183">
        <v>3</v>
      </c>
      <c r="F20" s="396">
        <v>5</v>
      </c>
      <c r="G20" s="264"/>
      <c r="H20" s="264"/>
      <c r="I20" s="264"/>
      <c r="J20" s="264"/>
      <c r="K20" s="264"/>
    </row>
    <row r="21" spans="1:11" ht="16.5" customHeight="1" x14ac:dyDescent="0.25">
      <c r="A21" s="183">
        <v>20</v>
      </c>
      <c r="B21" s="376" t="s">
        <v>22</v>
      </c>
      <c r="C21" s="183">
        <v>4</v>
      </c>
      <c r="D21" s="396">
        <v>0</v>
      </c>
      <c r="E21" s="183">
        <v>0</v>
      </c>
      <c r="F21" s="396">
        <v>4</v>
      </c>
      <c r="G21" s="264"/>
      <c r="H21" s="264"/>
      <c r="I21" s="264"/>
      <c r="J21" s="264"/>
      <c r="K21" s="264"/>
    </row>
    <row r="22" spans="1:11" ht="16.5" customHeight="1" x14ac:dyDescent="0.25">
      <c r="A22" s="183">
        <v>21</v>
      </c>
      <c r="B22" s="376" t="s">
        <v>23</v>
      </c>
      <c r="C22" s="183">
        <v>0</v>
      </c>
      <c r="D22" s="396">
        <v>0</v>
      </c>
      <c r="E22" s="183">
        <v>0</v>
      </c>
      <c r="F22" s="396">
        <v>0</v>
      </c>
      <c r="G22" s="264"/>
      <c r="H22" s="264"/>
      <c r="I22" s="264"/>
      <c r="J22" s="264"/>
      <c r="K22" s="264"/>
    </row>
    <row r="23" spans="1:11" ht="16.5" customHeight="1" x14ac:dyDescent="0.25">
      <c r="A23" s="183">
        <v>22</v>
      </c>
      <c r="B23" s="376" t="s">
        <v>24</v>
      </c>
      <c r="C23" s="183">
        <v>8</v>
      </c>
      <c r="D23" s="396">
        <v>0</v>
      </c>
      <c r="E23" s="183">
        <v>2</v>
      </c>
      <c r="F23" s="396">
        <v>6</v>
      </c>
      <c r="G23" s="264"/>
      <c r="H23" s="264"/>
      <c r="I23" s="264"/>
      <c r="J23" s="264"/>
      <c r="K23" s="264"/>
    </row>
    <row r="24" spans="1:11" ht="16.5" customHeight="1" x14ac:dyDescent="0.25">
      <c r="A24" s="183">
        <v>25</v>
      </c>
      <c r="B24" s="376" t="s">
        <v>25</v>
      </c>
      <c r="C24" s="183">
        <v>10</v>
      </c>
      <c r="D24" s="396">
        <v>0</v>
      </c>
      <c r="E24" s="183">
        <v>2</v>
      </c>
      <c r="F24" s="396">
        <v>8</v>
      </c>
      <c r="G24" s="264"/>
      <c r="H24" s="264"/>
      <c r="I24" s="264"/>
      <c r="J24" s="264"/>
      <c r="K24" s="264"/>
    </row>
    <row r="25" spans="1:11" ht="16.5" customHeight="1" x14ac:dyDescent="0.25">
      <c r="A25" s="183">
        <v>27</v>
      </c>
      <c r="B25" s="376" t="s">
        <v>26</v>
      </c>
      <c r="C25" s="183">
        <v>0</v>
      </c>
      <c r="D25" s="396">
        <v>0</v>
      </c>
      <c r="E25" s="183">
        <v>0</v>
      </c>
      <c r="F25" s="396">
        <v>0</v>
      </c>
      <c r="G25" s="264"/>
      <c r="H25" s="264"/>
      <c r="I25" s="264"/>
      <c r="J25" s="264"/>
      <c r="K25" s="264"/>
    </row>
    <row r="26" spans="1:11" ht="16.5" customHeight="1" x14ac:dyDescent="0.25">
      <c r="A26" s="398"/>
      <c r="B26" s="378" t="s">
        <v>27</v>
      </c>
      <c r="C26" s="183">
        <f>SUM(C7:C25)</f>
        <v>66</v>
      </c>
      <c r="D26" s="396">
        <v>3</v>
      </c>
      <c r="E26" s="183">
        <f>SUM(E7:E25)</f>
        <v>10</v>
      </c>
      <c r="F26" s="396">
        <f>SUM(F7:F25)</f>
        <v>61</v>
      </c>
      <c r="G26" s="264"/>
      <c r="H26" s="264"/>
      <c r="I26" s="264"/>
      <c r="J26" s="264"/>
      <c r="K26" s="264"/>
    </row>
    <row r="27" spans="1:11" ht="23.25" customHeight="1" x14ac:dyDescent="0.25">
      <c r="A27" s="398"/>
      <c r="B27" s="373" t="s">
        <v>28</v>
      </c>
      <c r="C27" s="183"/>
      <c r="D27" s="396">
        <f t="shared" si="0"/>
        <v>0</v>
      </c>
      <c r="E27" s="183"/>
      <c r="F27" s="396"/>
      <c r="G27" s="264"/>
      <c r="H27" s="264"/>
      <c r="I27" s="264"/>
      <c r="J27" s="264"/>
      <c r="K27" s="264"/>
    </row>
    <row r="28" spans="1:11" ht="16.5" customHeight="1" x14ac:dyDescent="0.25">
      <c r="A28" s="183">
        <v>1</v>
      </c>
      <c r="B28" s="376" t="s">
        <v>29</v>
      </c>
      <c r="C28" s="183">
        <v>18</v>
      </c>
      <c r="D28" s="396">
        <v>0</v>
      </c>
      <c r="E28" s="183">
        <v>0</v>
      </c>
      <c r="F28" s="396">
        <v>18</v>
      </c>
      <c r="G28" s="264"/>
      <c r="H28" s="264"/>
      <c r="I28" s="264"/>
      <c r="J28" s="264"/>
      <c r="K28" s="264"/>
    </row>
    <row r="29" spans="1:11" ht="16.5" customHeight="1" x14ac:dyDescent="0.25">
      <c r="A29" s="183">
        <v>2</v>
      </c>
      <c r="B29" s="376" t="s">
        <v>30</v>
      </c>
      <c r="C29" s="183">
        <v>0</v>
      </c>
      <c r="D29" s="396">
        <v>0</v>
      </c>
      <c r="E29" s="183">
        <v>0</v>
      </c>
      <c r="F29" s="396">
        <v>0</v>
      </c>
      <c r="G29" s="264"/>
      <c r="H29" s="399"/>
      <c r="I29" s="264"/>
      <c r="J29" s="264"/>
      <c r="K29" s="264"/>
    </row>
    <row r="30" spans="1:11" ht="14.25" customHeight="1" x14ac:dyDescent="0.25">
      <c r="A30" s="183">
        <v>3</v>
      </c>
      <c r="B30" s="380" t="s">
        <v>302</v>
      </c>
      <c r="C30" s="183">
        <v>0</v>
      </c>
      <c r="D30" s="396">
        <v>0</v>
      </c>
      <c r="E30" s="183">
        <v>0</v>
      </c>
      <c r="F30" s="396">
        <v>0</v>
      </c>
      <c r="G30" s="264"/>
      <c r="H30" s="264"/>
      <c r="I30" s="264"/>
      <c r="J30" s="264"/>
      <c r="K30" s="264"/>
    </row>
    <row r="31" spans="1:11" ht="12.75" customHeight="1" x14ac:dyDescent="0.25">
      <c r="A31" s="183">
        <v>8</v>
      </c>
      <c r="B31" s="376" t="s">
        <v>31</v>
      </c>
      <c r="C31" s="183">
        <v>51</v>
      </c>
      <c r="D31" s="396">
        <v>0</v>
      </c>
      <c r="E31" s="183">
        <v>0</v>
      </c>
      <c r="F31" s="396">
        <v>51</v>
      </c>
      <c r="G31" s="264"/>
      <c r="H31" s="264"/>
      <c r="I31" s="264"/>
      <c r="J31" s="264"/>
      <c r="K31" s="264"/>
    </row>
    <row r="32" spans="1:11" ht="12.75" customHeight="1" x14ac:dyDescent="0.25">
      <c r="A32" s="183"/>
      <c r="B32" s="381" t="s">
        <v>32</v>
      </c>
      <c r="C32" s="183">
        <f>SUM(C28:C31)</f>
        <v>69</v>
      </c>
      <c r="D32" s="396">
        <f t="shared" si="0"/>
        <v>0</v>
      </c>
      <c r="E32" s="183">
        <f>SUM(E28:E31)</f>
        <v>0</v>
      </c>
      <c r="F32" s="396">
        <f>SUM(F28:F31)</f>
        <v>69</v>
      </c>
      <c r="G32" s="264"/>
      <c r="H32" s="264"/>
      <c r="I32" s="264"/>
      <c r="J32" s="264"/>
      <c r="K32" s="264"/>
    </row>
    <row r="33" spans="1:11" ht="31.5" x14ac:dyDescent="0.25">
      <c r="A33" s="183"/>
      <c r="B33" s="400" t="s">
        <v>33</v>
      </c>
      <c r="C33" s="373"/>
      <c r="D33" s="396"/>
      <c r="E33" s="373"/>
      <c r="F33" s="396"/>
      <c r="G33" s="264"/>
      <c r="H33" s="264"/>
      <c r="I33" s="264"/>
      <c r="J33" s="264"/>
      <c r="K33" s="264"/>
    </row>
    <row r="34" spans="1:11" ht="31.5" customHeight="1" x14ac:dyDescent="0.25">
      <c r="A34" s="183">
        <v>1</v>
      </c>
      <c r="B34" s="376" t="s">
        <v>34</v>
      </c>
      <c r="C34" s="183">
        <v>3</v>
      </c>
      <c r="D34" s="396">
        <v>0</v>
      </c>
      <c r="E34" s="183">
        <v>0</v>
      </c>
      <c r="F34" s="396">
        <v>3</v>
      </c>
      <c r="G34" s="264"/>
      <c r="H34" s="264"/>
      <c r="I34" s="264"/>
      <c r="J34" s="264"/>
      <c r="K34" s="264"/>
    </row>
    <row r="35" spans="1:11" ht="15.75" customHeight="1" x14ac:dyDescent="0.25">
      <c r="A35" s="183"/>
      <c r="B35" s="255" t="s">
        <v>35</v>
      </c>
      <c r="C35" s="401"/>
      <c r="D35" s="396">
        <f t="shared" si="0"/>
        <v>0</v>
      </c>
      <c r="E35" s="401"/>
      <c r="F35" s="396"/>
      <c r="G35" s="264"/>
      <c r="H35" s="264"/>
      <c r="I35" s="264"/>
      <c r="J35" s="264"/>
      <c r="K35" s="264"/>
    </row>
    <row r="36" spans="1:11" ht="15.75" customHeight="1" x14ac:dyDescent="0.25">
      <c r="A36" s="183">
        <v>1</v>
      </c>
      <c r="B36" s="376" t="s">
        <v>36</v>
      </c>
      <c r="C36" s="183">
        <v>12</v>
      </c>
      <c r="D36" s="396">
        <f t="shared" si="0"/>
        <v>0</v>
      </c>
      <c r="E36" s="183">
        <v>0</v>
      </c>
      <c r="F36" s="396">
        <v>12</v>
      </c>
      <c r="G36" s="264"/>
      <c r="H36" s="264"/>
      <c r="I36" s="264"/>
      <c r="J36" s="264"/>
      <c r="K36" s="264"/>
    </row>
    <row r="37" spans="1:11" ht="15.75" customHeight="1" x14ac:dyDescent="0.25">
      <c r="A37" s="183"/>
      <c r="B37" s="255" t="s">
        <v>37</v>
      </c>
      <c r="C37" s="183"/>
      <c r="D37" s="396"/>
      <c r="E37" s="183"/>
      <c r="F37" s="396"/>
      <c r="G37" s="264"/>
      <c r="H37" s="264"/>
      <c r="I37" s="264"/>
      <c r="J37" s="264"/>
      <c r="K37" s="264"/>
    </row>
    <row r="38" spans="1:11" x14ac:dyDescent="0.25">
      <c r="A38" s="183">
        <v>1</v>
      </c>
      <c r="B38" s="376" t="s">
        <v>38</v>
      </c>
      <c r="C38" s="183">
        <v>0</v>
      </c>
      <c r="D38" s="396">
        <v>0</v>
      </c>
      <c r="E38" s="183">
        <v>0</v>
      </c>
      <c r="F38" s="396">
        <v>0</v>
      </c>
      <c r="G38" s="264"/>
      <c r="H38" s="264"/>
      <c r="I38" s="264"/>
      <c r="J38" s="264"/>
      <c r="K38" s="264"/>
    </row>
    <row r="39" spans="1:11" x14ac:dyDescent="0.25">
      <c r="A39" s="183"/>
      <c r="B39" s="255" t="s">
        <v>39</v>
      </c>
      <c r="C39" s="183"/>
      <c r="D39" s="396">
        <f t="shared" si="0"/>
        <v>0</v>
      </c>
      <c r="E39" s="183"/>
      <c r="F39" s="396"/>
      <c r="G39" s="264"/>
      <c r="H39" s="264"/>
      <c r="I39" s="264"/>
      <c r="J39" s="264"/>
      <c r="K39" s="264"/>
    </row>
    <row r="40" spans="1:11" ht="18.75" customHeight="1" x14ac:dyDescent="0.25">
      <c r="A40" s="183">
        <v>1</v>
      </c>
      <c r="B40" s="376" t="s">
        <v>40</v>
      </c>
      <c r="C40" s="183">
        <v>16</v>
      </c>
      <c r="D40" s="396">
        <v>0</v>
      </c>
      <c r="E40" s="183">
        <v>0</v>
      </c>
      <c r="F40" s="396">
        <v>16</v>
      </c>
      <c r="G40" s="264"/>
      <c r="H40" s="264"/>
      <c r="I40" s="264"/>
      <c r="J40" s="264"/>
      <c r="K40" s="264"/>
    </row>
    <row r="41" spans="1:11" x14ac:dyDescent="0.25">
      <c r="A41" s="183">
        <v>2</v>
      </c>
      <c r="B41" s="376" t="s">
        <v>41</v>
      </c>
      <c r="C41" s="183">
        <v>8</v>
      </c>
      <c r="D41" s="396">
        <v>0</v>
      </c>
      <c r="E41" s="183">
        <v>0</v>
      </c>
      <c r="F41" s="396">
        <v>8</v>
      </c>
      <c r="G41" s="264"/>
      <c r="H41" s="264"/>
      <c r="I41" s="264"/>
      <c r="J41" s="264"/>
      <c r="K41" s="264"/>
    </row>
    <row r="42" spans="1:11" ht="12.75" customHeight="1" x14ac:dyDescent="0.25">
      <c r="A42" s="183">
        <v>3</v>
      </c>
      <c r="B42" s="376" t="s">
        <v>42</v>
      </c>
      <c r="C42" s="183">
        <v>0</v>
      </c>
      <c r="D42" s="396">
        <v>0</v>
      </c>
      <c r="E42" s="183">
        <v>0</v>
      </c>
      <c r="F42" s="396">
        <v>0</v>
      </c>
      <c r="G42" s="264"/>
      <c r="H42" s="264"/>
      <c r="I42" s="264"/>
      <c r="J42" s="264"/>
      <c r="K42" s="264"/>
    </row>
    <row r="43" spans="1:11" ht="20.25" x14ac:dyDescent="0.25">
      <c r="A43" s="183"/>
      <c r="B43" s="381" t="s">
        <v>43</v>
      </c>
      <c r="C43" s="183">
        <f>SUM(C40:C42)</f>
        <v>24</v>
      </c>
      <c r="D43" s="396">
        <f t="shared" si="0"/>
        <v>0</v>
      </c>
      <c r="E43" s="183">
        <f>SUM(E40:E42)</f>
        <v>0</v>
      </c>
      <c r="F43" s="396">
        <f>SUM(F40:F42)</f>
        <v>24</v>
      </c>
      <c r="G43" s="264"/>
      <c r="H43" s="264"/>
      <c r="I43" s="264"/>
      <c r="J43" s="264"/>
      <c r="K43" s="264"/>
    </row>
    <row r="44" spans="1:11" x14ac:dyDescent="0.25">
      <c r="A44" s="183"/>
      <c r="B44" s="384" t="s">
        <v>44</v>
      </c>
      <c r="C44" s="183"/>
      <c r="D44" s="396">
        <f t="shared" si="0"/>
        <v>0</v>
      </c>
      <c r="E44" s="183"/>
      <c r="F44" s="396"/>
      <c r="G44" s="264"/>
      <c r="H44" s="264"/>
      <c r="I44" s="264"/>
      <c r="J44" s="264"/>
      <c r="K44" s="264"/>
    </row>
    <row r="45" spans="1:11" ht="12.75" customHeight="1" x14ac:dyDescent="0.25">
      <c r="A45" s="183">
        <v>1</v>
      </c>
      <c r="B45" s="376" t="s">
        <v>45</v>
      </c>
      <c r="C45" s="183">
        <v>0</v>
      </c>
      <c r="D45" s="396">
        <v>0</v>
      </c>
      <c r="E45" s="183">
        <v>0</v>
      </c>
      <c r="F45" s="396">
        <v>0</v>
      </c>
      <c r="G45" s="264"/>
      <c r="H45" s="264"/>
      <c r="I45" s="264"/>
      <c r="J45" s="264"/>
      <c r="K45" s="264"/>
    </row>
    <row r="46" spans="1:11" ht="12.75" customHeight="1" x14ac:dyDescent="0.25">
      <c r="A46" s="183">
        <v>2</v>
      </c>
      <c r="B46" s="376" t="s">
        <v>46</v>
      </c>
      <c r="C46" s="183">
        <v>5</v>
      </c>
      <c r="D46" s="396">
        <v>0</v>
      </c>
      <c r="E46" s="183">
        <v>0</v>
      </c>
      <c r="F46" s="396">
        <v>5</v>
      </c>
      <c r="G46" s="264"/>
      <c r="H46" s="264"/>
      <c r="I46" s="264"/>
      <c r="J46" s="264"/>
      <c r="K46" s="264"/>
    </row>
    <row r="47" spans="1:11" ht="12.75" customHeight="1" x14ac:dyDescent="0.25">
      <c r="A47" s="183">
        <v>3</v>
      </c>
      <c r="B47" s="376" t="s">
        <v>47</v>
      </c>
      <c r="C47" s="183">
        <v>2</v>
      </c>
      <c r="D47" s="396">
        <v>0</v>
      </c>
      <c r="E47" s="183">
        <v>0</v>
      </c>
      <c r="F47" s="396">
        <v>2</v>
      </c>
      <c r="G47" s="264"/>
      <c r="H47" s="264"/>
      <c r="I47" s="264"/>
      <c r="J47" s="264"/>
      <c r="K47" s="264"/>
    </row>
    <row r="48" spans="1:11" ht="12.75" customHeight="1" x14ac:dyDescent="0.25">
      <c r="A48" s="183"/>
      <c r="B48" s="376" t="s">
        <v>293</v>
      </c>
      <c r="C48" s="183">
        <f>SUM(C45:C47)</f>
        <v>7</v>
      </c>
      <c r="D48" s="396">
        <v>0</v>
      </c>
      <c r="E48" s="183">
        <f>SUM(E45:E47)</f>
        <v>0</v>
      </c>
      <c r="F48" s="396">
        <f>SUM(F45:F47)</f>
        <v>7</v>
      </c>
      <c r="G48" s="264"/>
      <c r="H48" s="264"/>
      <c r="I48" s="264"/>
      <c r="J48" s="264"/>
      <c r="K48" s="264"/>
    </row>
    <row r="49" spans="1:11" x14ac:dyDescent="0.25">
      <c r="A49" s="183"/>
      <c r="B49" s="255" t="s">
        <v>48</v>
      </c>
      <c r="C49" s="402"/>
      <c r="D49" s="396">
        <f t="shared" si="0"/>
        <v>0</v>
      </c>
      <c r="E49" s="402"/>
      <c r="F49" s="396"/>
      <c r="G49" s="264"/>
      <c r="H49" s="264"/>
      <c r="I49" s="264"/>
      <c r="J49" s="264"/>
      <c r="K49" s="264"/>
    </row>
    <row r="50" spans="1:11" x14ac:dyDescent="0.25">
      <c r="A50" s="183">
        <v>1</v>
      </c>
      <c r="B50" s="376" t="s">
        <v>49</v>
      </c>
      <c r="C50" s="183">
        <v>3</v>
      </c>
      <c r="D50" s="396">
        <v>0</v>
      </c>
      <c r="E50" s="183">
        <v>0</v>
      </c>
      <c r="F50" s="396">
        <v>3</v>
      </c>
      <c r="G50" s="264"/>
      <c r="H50" s="264"/>
      <c r="I50" s="264"/>
      <c r="J50" s="264"/>
      <c r="K50" s="264"/>
    </row>
    <row r="51" spans="1:11" ht="17.25" customHeight="1" x14ac:dyDescent="0.25">
      <c r="A51" s="183"/>
      <c r="B51" s="255" t="s">
        <v>50</v>
      </c>
      <c r="C51" s="183"/>
      <c r="D51" s="396"/>
      <c r="E51" s="183"/>
      <c r="F51" s="396"/>
      <c r="G51" s="264"/>
      <c r="H51" s="264"/>
      <c r="I51" s="264"/>
      <c r="J51" s="264"/>
      <c r="K51" s="264"/>
    </row>
    <row r="52" spans="1:11" ht="17.25" customHeight="1" x14ac:dyDescent="0.25">
      <c r="A52" s="183">
        <v>1</v>
      </c>
      <c r="B52" s="376" t="s">
        <v>51</v>
      </c>
      <c r="C52" s="183">
        <v>159</v>
      </c>
      <c r="D52" s="396">
        <v>3</v>
      </c>
      <c r="E52" s="183">
        <v>60</v>
      </c>
      <c r="F52" s="396">
        <v>102</v>
      </c>
      <c r="G52" s="264"/>
      <c r="H52" s="264"/>
      <c r="I52" s="264"/>
      <c r="J52" s="264"/>
      <c r="K52" s="264"/>
    </row>
    <row r="53" spans="1:11" ht="17.25" customHeight="1" x14ac:dyDescent="0.25">
      <c r="A53" s="183">
        <v>1</v>
      </c>
      <c r="B53" s="376" t="s">
        <v>0</v>
      </c>
      <c r="C53" s="183">
        <v>0</v>
      </c>
      <c r="D53" s="396">
        <v>0</v>
      </c>
      <c r="E53" s="183">
        <v>0</v>
      </c>
      <c r="F53" s="396">
        <v>0</v>
      </c>
      <c r="G53" s="264"/>
      <c r="H53" s="264"/>
      <c r="I53" s="264"/>
      <c r="J53" s="264"/>
      <c r="K53" s="264"/>
    </row>
    <row r="54" spans="1:11" ht="17.25" customHeight="1" x14ac:dyDescent="0.25">
      <c r="A54" s="183">
        <v>1</v>
      </c>
      <c r="B54" s="376" t="s">
        <v>1</v>
      </c>
      <c r="C54" s="183">
        <v>10</v>
      </c>
      <c r="D54" s="396">
        <v>0</v>
      </c>
      <c r="E54" s="183">
        <v>0</v>
      </c>
      <c r="F54" s="396">
        <v>10</v>
      </c>
      <c r="G54" s="264"/>
      <c r="H54" s="264"/>
      <c r="I54" s="264"/>
      <c r="J54" s="264"/>
      <c r="K54" s="264"/>
    </row>
    <row r="55" spans="1:11" ht="17.25" customHeight="1" x14ac:dyDescent="0.25">
      <c r="A55" s="183"/>
      <c r="B55" s="403" t="s">
        <v>303</v>
      </c>
      <c r="C55" s="183">
        <f>C34+C36+C38+C43+C48+C50+C52+C53+C54</f>
        <v>218</v>
      </c>
      <c r="D55" s="396">
        <f t="shared" si="0"/>
        <v>3</v>
      </c>
      <c r="E55" s="396">
        <f>E34+E36+E38+E43+E48+E50+E52+E53+E54</f>
        <v>60</v>
      </c>
      <c r="F55" s="396">
        <f>F34+F36+F38+F43+F48+F50+F52+F53+F54</f>
        <v>161</v>
      </c>
      <c r="G55" s="264"/>
      <c r="H55" s="264"/>
      <c r="I55" s="264"/>
      <c r="J55" s="264"/>
      <c r="K55" s="264"/>
    </row>
    <row r="56" spans="1:11" ht="17.25" customHeight="1" x14ac:dyDescent="0.25">
      <c r="A56" s="183"/>
      <c r="B56" s="403" t="s">
        <v>304</v>
      </c>
      <c r="C56" s="183">
        <f>C26+C32+C55</f>
        <v>353</v>
      </c>
      <c r="D56" s="396">
        <f t="shared" si="0"/>
        <v>8</v>
      </c>
      <c r="E56" s="396">
        <f>E26+E32+E55</f>
        <v>70</v>
      </c>
      <c r="F56" s="396">
        <f>F26+F32+F55</f>
        <v>291</v>
      </c>
      <c r="G56" s="264"/>
      <c r="H56" s="264"/>
      <c r="I56" s="264"/>
      <c r="J56" s="264"/>
      <c r="K56" s="264"/>
    </row>
    <row r="57" spans="1:11" ht="17.25" customHeight="1" x14ac:dyDescent="0.25">
      <c r="A57" s="183"/>
      <c r="B57" s="403" t="s">
        <v>305</v>
      </c>
      <c r="C57" s="183">
        <v>355</v>
      </c>
      <c r="D57" s="396">
        <v>0</v>
      </c>
      <c r="E57" s="396">
        <v>0</v>
      </c>
      <c r="F57" s="396">
        <v>293</v>
      </c>
      <c r="G57" s="264" t="s">
        <v>230</v>
      </c>
      <c r="H57" s="264"/>
      <c r="I57" s="264"/>
      <c r="J57" s="264"/>
      <c r="K57" s="264"/>
    </row>
    <row r="58" spans="1:11" ht="17.25" customHeight="1" x14ac:dyDescent="0.25"/>
    <row r="59" spans="1:11" x14ac:dyDescent="0.25">
      <c r="I59" t="s">
        <v>230</v>
      </c>
    </row>
  </sheetData>
  <mergeCells count="4">
    <mergeCell ref="A2:K2"/>
    <mergeCell ref="A1:F1"/>
    <mergeCell ref="B3:B4"/>
    <mergeCell ref="C3:F3"/>
  </mergeCells>
  <pageMargins left="0.3" right="0.3" top="0.3" bottom="0.3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6" workbookViewId="0">
      <selection activeCell="T20" sqref="T20"/>
    </sheetView>
  </sheetViews>
  <sheetFormatPr defaultRowHeight="15" x14ac:dyDescent="0.25"/>
  <cols>
    <col min="1" max="1" width="3.140625" customWidth="1"/>
    <col min="2" max="2" width="12.140625" customWidth="1"/>
    <col min="3" max="18" width="5.42578125" customWidth="1"/>
  </cols>
  <sheetData>
    <row r="1" spans="1:18" ht="15.75" thickBot="1" x14ac:dyDescent="0.3">
      <c r="A1" s="5"/>
    </row>
    <row r="2" spans="1:18" ht="15.75" thickBot="1" x14ac:dyDescent="0.3">
      <c r="A2" s="20" t="s">
        <v>3</v>
      </c>
      <c r="B2" s="109" t="s">
        <v>52</v>
      </c>
      <c r="C2" s="106" t="s">
        <v>53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8" ht="15.75" thickBot="1" x14ac:dyDescent="0.3">
      <c r="A3" s="21" t="s">
        <v>4</v>
      </c>
      <c r="B3" s="110"/>
      <c r="C3" s="106" t="s">
        <v>54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  <c r="O3" s="106" t="s">
        <v>55</v>
      </c>
      <c r="P3" s="107"/>
      <c r="Q3" s="107"/>
      <c r="R3" s="108"/>
    </row>
    <row r="4" spans="1:18" ht="15.75" thickBot="1" x14ac:dyDescent="0.3">
      <c r="A4" s="6"/>
      <c r="B4" s="110"/>
      <c r="C4" s="106" t="s">
        <v>56</v>
      </c>
      <c r="D4" s="107"/>
      <c r="E4" s="108"/>
      <c r="F4" s="106" t="s">
        <v>237</v>
      </c>
      <c r="G4" s="107"/>
      <c r="H4" s="108"/>
      <c r="I4" s="106" t="s">
        <v>58</v>
      </c>
      <c r="J4" s="107"/>
      <c r="K4" s="108"/>
      <c r="L4" s="106" t="s">
        <v>59</v>
      </c>
      <c r="M4" s="107"/>
      <c r="N4" s="108"/>
      <c r="O4" s="109" t="s">
        <v>56</v>
      </c>
      <c r="P4" s="109" t="s">
        <v>57</v>
      </c>
      <c r="Q4" s="9" t="s">
        <v>60</v>
      </c>
      <c r="R4" s="8" t="s">
        <v>61</v>
      </c>
    </row>
    <row r="5" spans="1:18" ht="38.25" x14ac:dyDescent="0.25">
      <c r="A5" s="6"/>
      <c r="B5" s="110"/>
      <c r="C5" s="109" t="s">
        <v>63</v>
      </c>
      <c r="D5" s="109" t="s">
        <v>64</v>
      </c>
      <c r="E5" s="9" t="s">
        <v>61</v>
      </c>
      <c r="F5" s="109" t="s">
        <v>63</v>
      </c>
      <c r="G5" s="109" t="s">
        <v>64</v>
      </c>
      <c r="H5" s="9" t="s">
        <v>61</v>
      </c>
      <c r="I5" s="109" t="s">
        <v>63</v>
      </c>
      <c r="J5" s="109" t="s">
        <v>64</v>
      </c>
      <c r="K5" s="8" t="s">
        <v>61</v>
      </c>
      <c r="L5" s="109" t="s">
        <v>63</v>
      </c>
      <c r="M5" s="109" t="s">
        <v>64</v>
      </c>
      <c r="N5" s="8" t="s">
        <v>61</v>
      </c>
      <c r="O5" s="110"/>
      <c r="P5" s="110"/>
      <c r="Q5" s="50" t="s">
        <v>228</v>
      </c>
      <c r="R5" s="8" t="s">
        <v>62</v>
      </c>
    </row>
    <row r="6" spans="1:18" ht="26.25" thickBot="1" x14ac:dyDescent="0.3">
      <c r="A6" s="6"/>
      <c r="B6" s="110"/>
      <c r="C6" s="111"/>
      <c r="D6" s="111"/>
      <c r="E6" s="11" t="s">
        <v>65</v>
      </c>
      <c r="F6" s="111"/>
      <c r="G6" s="111"/>
      <c r="H6" s="11" t="s">
        <v>66</v>
      </c>
      <c r="I6" s="111"/>
      <c r="J6" s="111"/>
      <c r="K6" s="25" t="s">
        <v>67</v>
      </c>
      <c r="L6" s="111"/>
      <c r="M6" s="111"/>
      <c r="N6" s="25" t="s">
        <v>68</v>
      </c>
      <c r="O6" s="111"/>
      <c r="P6" s="111"/>
      <c r="Q6" s="10"/>
      <c r="R6" s="10"/>
    </row>
    <row r="7" spans="1:18" ht="15.75" thickBot="1" x14ac:dyDescent="0.3">
      <c r="A7" s="7"/>
      <c r="B7" s="111"/>
      <c r="C7" s="25">
        <v>7</v>
      </c>
      <c r="D7" s="25">
        <v>8</v>
      </c>
      <c r="E7" s="25">
        <v>9</v>
      </c>
      <c r="F7" s="25">
        <v>10</v>
      </c>
      <c r="G7" s="25">
        <v>11</v>
      </c>
      <c r="H7" s="25">
        <v>12</v>
      </c>
      <c r="I7" s="25">
        <v>13</v>
      </c>
      <c r="J7" s="25">
        <v>14</v>
      </c>
      <c r="K7" s="25">
        <v>15</v>
      </c>
      <c r="L7" s="25">
        <v>16</v>
      </c>
      <c r="M7" s="25">
        <v>17</v>
      </c>
      <c r="N7" s="25">
        <v>18</v>
      </c>
      <c r="O7" s="25">
        <v>19</v>
      </c>
      <c r="P7" s="25">
        <v>20</v>
      </c>
      <c r="Q7" s="25">
        <v>21</v>
      </c>
      <c r="R7" s="25">
        <v>22</v>
      </c>
    </row>
    <row r="8" spans="1:18" ht="41.25" thickBot="1" x14ac:dyDescent="0.3">
      <c r="A8" s="19"/>
      <c r="B8" s="28" t="s">
        <v>202</v>
      </c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</row>
    <row r="9" spans="1:18" ht="15.75" thickBot="1" x14ac:dyDescent="0.3">
      <c r="A9" s="51">
        <v>1</v>
      </c>
      <c r="B9" s="52" t="s">
        <v>203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</row>
    <row r="10" spans="1:18" ht="26.25" thickBot="1" x14ac:dyDescent="0.3">
      <c r="A10" s="51">
        <v>3</v>
      </c>
      <c r="B10" s="53" t="s">
        <v>204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</row>
    <row r="11" spans="1:18" ht="26.25" thickBot="1" x14ac:dyDescent="0.3">
      <c r="A11" s="51">
        <v>4</v>
      </c>
      <c r="B11" s="53" t="s">
        <v>205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/>
    </row>
    <row r="12" spans="1:18" ht="26.25" thickBot="1" x14ac:dyDescent="0.3">
      <c r="A12" s="51">
        <v>6</v>
      </c>
      <c r="B12" s="53" t="s">
        <v>206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/>
    </row>
    <row r="13" spans="1:18" ht="51.75" thickBot="1" x14ac:dyDescent="0.3">
      <c r="A13" s="51">
        <v>7</v>
      </c>
      <c r="B13" s="53" t="s">
        <v>207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12</v>
      </c>
      <c r="P13" s="25">
        <v>0</v>
      </c>
      <c r="Q13" s="25">
        <v>0</v>
      </c>
      <c r="R13" s="25">
        <v>12</v>
      </c>
    </row>
    <row r="14" spans="1:18" ht="26.25" thickBot="1" x14ac:dyDescent="0.3">
      <c r="A14" s="51">
        <v>9</v>
      </c>
      <c r="B14" s="53" t="s">
        <v>208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18" ht="26.25" thickBot="1" x14ac:dyDescent="0.3">
      <c r="A15" s="51">
        <v>14</v>
      </c>
      <c r="B15" s="53" t="s">
        <v>209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</row>
    <row r="16" spans="1:18" ht="24" thickBot="1" x14ac:dyDescent="0.3">
      <c r="A16" s="2"/>
      <c r="B16" s="29" t="s">
        <v>27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12</v>
      </c>
      <c r="P16" s="25">
        <v>0</v>
      </c>
      <c r="Q16" s="25">
        <v>0</v>
      </c>
      <c r="R16" s="25">
        <v>12</v>
      </c>
    </row>
    <row r="17" spans="1:18" x14ac:dyDescent="0.25">
      <c r="A17" s="118"/>
      <c r="B17" s="30"/>
      <c r="C17" s="112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13"/>
    </row>
    <row r="18" spans="1:18" ht="61.5" thickBot="1" x14ac:dyDescent="0.4">
      <c r="A18" s="119"/>
      <c r="B18" s="31" t="s">
        <v>210</v>
      </c>
      <c r="C18" s="114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15"/>
    </row>
    <row r="19" spans="1:18" ht="24" thickBot="1" x14ac:dyDescent="0.3">
      <c r="A19" s="54">
        <v>1</v>
      </c>
      <c r="B19" s="55" t="s">
        <v>211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18</v>
      </c>
      <c r="P19" s="25">
        <v>0</v>
      </c>
      <c r="Q19" s="25">
        <v>0</v>
      </c>
      <c r="R19" s="25">
        <v>18</v>
      </c>
    </row>
    <row r="20" spans="1:18" ht="24" thickBot="1" x14ac:dyDescent="0.3">
      <c r="A20" s="54">
        <v>2</v>
      </c>
      <c r="B20" s="55" t="s">
        <v>212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</row>
    <row r="21" spans="1:18" ht="15.75" thickBot="1" x14ac:dyDescent="0.3">
      <c r="A21" s="54">
        <v>4</v>
      </c>
      <c r="B21" s="55" t="s">
        <v>213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</row>
    <row r="22" spans="1:18" ht="24" thickBot="1" x14ac:dyDescent="0.3">
      <c r="A22" s="54">
        <v>5</v>
      </c>
      <c r="B22" s="55" t="s">
        <v>214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</row>
    <row r="23" spans="1:18" ht="21" thickBot="1" x14ac:dyDescent="0.4">
      <c r="A23" s="32"/>
      <c r="B23" s="33" t="s">
        <v>226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18</v>
      </c>
      <c r="P23" s="99">
        <v>0</v>
      </c>
      <c r="Q23" s="99">
        <v>0</v>
      </c>
      <c r="R23" s="99">
        <v>18</v>
      </c>
    </row>
    <row r="24" spans="1:18" ht="20.25" x14ac:dyDescent="0.35">
      <c r="A24" s="134"/>
      <c r="B24" s="34" t="s">
        <v>132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30</v>
      </c>
      <c r="P24" s="109">
        <v>0</v>
      </c>
      <c r="Q24" s="109">
        <v>0</v>
      </c>
      <c r="R24" s="109">
        <v>30</v>
      </c>
    </row>
    <row r="25" spans="1:18" ht="21" thickBot="1" x14ac:dyDescent="0.4">
      <c r="A25" s="135"/>
      <c r="B25" s="35" t="s">
        <v>227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ht="15.75" x14ac:dyDescent="0.25">
      <c r="A26" s="4"/>
    </row>
  </sheetData>
  <mergeCells count="38">
    <mergeCell ref="R24:R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C8:R8"/>
    <mergeCell ref="A17:A18"/>
    <mergeCell ref="C17:R18"/>
    <mergeCell ref="C5:C6"/>
    <mergeCell ref="D5:D6"/>
    <mergeCell ref="F5:F6"/>
    <mergeCell ref="G5:G6"/>
    <mergeCell ref="I5:I6"/>
    <mergeCell ref="J5:J6"/>
    <mergeCell ref="B2:B7"/>
    <mergeCell ref="C2:R2"/>
    <mergeCell ref="C3:N3"/>
    <mergeCell ref="O3:R3"/>
    <mergeCell ref="C4:E4"/>
    <mergeCell ref="F4:H4"/>
    <mergeCell ref="I4:K4"/>
    <mergeCell ref="A24:A25"/>
    <mergeCell ref="C24:C25"/>
    <mergeCell ref="D24:D25"/>
    <mergeCell ref="E24:E25"/>
    <mergeCell ref="F24:F25"/>
    <mergeCell ref="L4:N4"/>
    <mergeCell ref="O4:O6"/>
    <mergeCell ref="P4:P6"/>
    <mergeCell ref="L5:L6"/>
    <mergeCell ref="M5:M6"/>
  </mergeCells>
  <pageMargins left="0.2" right="0.2" top="0.2" bottom="0.2" header="0.3" footer="0.3"/>
  <pageSetup paperSize="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S16" sqref="S16"/>
    </sheetView>
  </sheetViews>
  <sheetFormatPr defaultRowHeight="15" x14ac:dyDescent="0.25"/>
  <cols>
    <col min="1" max="1" width="3.5703125" customWidth="1"/>
    <col min="2" max="2" width="19" customWidth="1"/>
    <col min="3" max="8" width="7" customWidth="1"/>
    <col min="9" max="9" width="4.5703125" customWidth="1"/>
    <col min="10" max="10" width="3.140625" customWidth="1"/>
    <col min="11" max="17" width="7" customWidth="1"/>
  </cols>
  <sheetData>
    <row r="1" spans="1:18" ht="16.5" thickBot="1" x14ac:dyDescent="0.3">
      <c r="A1" s="4"/>
    </row>
    <row r="2" spans="1:18" ht="15.75" thickBot="1" x14ac:dyDescent="0.3">
      <c r="A2" s="18" t="s">
        <v>3</v>
      </c>
      <c r="B2" s="118" t="s">
        <v>107</v>
      </c>
      <c r="C2" s="106" t="s">
        <v>108</v>
      </c>
      <c r="D2" s="107"/>
      <c r="E2" s="107"/>
      <c r="F2" s="107"/>
      <c r="G2" s="107"/>
      <c r="H2" s="107"/>
      <c r="I2" s="136"/>
      <c r="J2" s="136"/>
      <c r="K2" s="136"/>
      <c r="L2" s="136"/>
      <c r="M2" s="136"/>
      <c r="N2" s="136"/>
      <c r="O2" s="107"/>
      <c r="P2" s="107"/>
      <c r="Q2" s="108"/>
      <c r="R2" s="12"/>
    </row>
    <row r="3" spans="1:18" ht="16.5" customHeight="1" thickBot="1" x14ac:dyDescent="0.3">
      <c r="A3" s="22" t="s">
        <v>4</v>
      </c>
      <c r="B3" s="138"/>
      <c r="C3" s="106" t="s">
        <v>109</v>
      </c>
      <c r="D3" s="107"/>
      <c r="E3" s="107"/>
      <c r="F3" s="107"/>
      <c r="G3" s="107"/>
      <c r="H3" s="136"/>
      <c r="I3" s="101" t="s">
        <v>110</v>
      </c>
      <c r="J3" s="101"/>
      <c r="K3" s="101"/>
      <c r="L3" s="101"/>
      <c r="M3" s="101"/>
      <c r="N3" s="101"/>
      <c r="O3" s="107" t="s">
        <v>111</v>
      </c>
      <c r="P3" s="107"/>
      <c r="Q3" s="108"/>
      <c r="R3" s="13"/>
    </row>
    <row r="4" spans="1:18" ht="15.75" thickBot="1" x14ac:dyDescent="0.3">
      <c r="A4" s="23"/>
      <c r="B4" s="138"/>
      <c r="C4" s="106" t="s">
        <v>112</v>
      </c>
      <c r="D4" s="107"/>
      <c r="E4" s="107"/>
      <c r="F4" s="108"/>
      <c r="G4" s="112" t="s">
        <v>113</v>
      </c>
      <c r="H4" s="57" t="s">
        <v>114</v>
      </c>
      <c r="I4" s="101"/>
      <c r="J4" s="101"/>
      <c r="K4" s="101"/>
      <c r="L4" s="101"/>
      <c r="M4" s="101"/>
      <c r="N4" s="101"/>
      <c r="O4" s="136" t="s">
        <v>56</v>
      </c>
      <c r="P4" s="136"/>
      <c r="Q4" s="113"/>
      <c r="R4" s="12"/>
    </row>
    <row r="5" spans="1:18" ht="51.75" thickBot="1" x14ac:dyDescent="0.3">
      <c r="A5" s="23"/>
      <c r="B5" s="138"/>
      <c r="C5" s="109" t="s">
        <v>116</v>
      </c>
      <c r="D5" s="109" t="s">
        <v>117</v>
      </c>
      <c r="E5" s="109" t="s">
        <v>118</v>
      </c>
      <c r="F5" s="8" t="s">
        <v>119</v>
      </c>
      <c r="G5" s="110"/>
      <c r="H5" s="58" t="s">
        <v>115</v>
      </c>
      <c r="I5" s="143" t="s">
        <v>121</v>
      </c>
      <c r="J5" s="144"/>
      <c r="K5" s="110" t="s">
        <v>122</v>
      </c>
      <c r="L5" s="143" t="s">
        <v>123</v>
      </c>
      <c r="M5" s="144"/>
      <c r="N5" s="8" t="s">
        <v>124</v>
      </c>
      <c r="O5" s="114"/>
      <c r="P5" s="137"/>
      <c r="Q5" s="115"/>
      <c r="R5" s="12"/>
    </row>
    <row r="6" spans="1:18" ht="25.5" x14ac:dyDescent="0.25">
      <c r="A6" s="23"/>
      <c r="B6" s="138"/>
      <c r="C6" s="110"/>
      <c r="D6" s="110"/>
      <c r="E6" s="110"/>
      <c r="F6" s="8" t="s">
        <v>120</v>
      </c>
      <c r="G6" s="110"/>
      <c r="H6" s="59"/>
      <c r="I6" s="143"/>
      <c r="J6" s="144"/>
      <c r="K6" s="110"/>
      <c r="L6" s="143"/>
      <c r="M6" s="144"/>
      <c r="N6" s="8" t="s">
        <v>125</v>
      </c>
      <c r="O6" s="8"/>
      <c r="P6" s="8"/>
      <c r="Q6" s="109" t="s">
        <v>229</v>
      </c>
      <c r="R6" s="139"/>
    </row>
    <row r="7" spans="1:18" ht="15.75" thickBot="1" x14ac:dyDescent="0.3">
      <c r="A7" s="23"/>
      <c r="B7" s="138"/>
      <c r="C7" s="110"/>
      <c r="D7" s="110"/>
      <c r="E7" s="110"/>
      <c r="F7" s="14"/>
      <c r="G7" s="110"/>
      <c r="H7" s="59"/>
      <c r="I7" s="143"/>
      <c r="J7" s="144"/>
      <c r="K7" s="110"/>
      <c r="L7" s="143"/>
      <c r="M7" s="144"/>
      <c r="N7" s="14"/>
      <c r="O7" s="8" t="s">
        <v>126</v>
      </c>
      <c r="P7" s="8" t="s">
        <v>127</v>
      </c>
      <c r="Q7" s="110"/>
      <c r="R7" s="139"/>
    </row>
    <row r="8" spans="1:18" ht="16.5" thickBot="1" x14ac:dyDescent="0.3">
      <c r="A8" s="24"/>
      <c r="B8" s="119"/>
      <c r="C8" s="25">
        <v>23</v>
      </c>
      <c r="D8" s="25">
        <v>24</v>
      </c>
      <c r="E8" s="25">
        <v>25</v>
      </c>
      <c r="F8" s="25">
        <v>26</v>
      </c>
      <c r="G8" s="25">
        <v>27</v>
      </c>
      <c r="H8" s="25">
        <v>28</v>
      </c>
      <c r="I8" s="106">
        <v>29</v>
      </c>
      <c r="J8" s="108"/>
      <c r="K8" s="25">
        <v>30</v>
      </c>
      <c r="L8" s="106">
        <v>31</v>
      </c>
      <c r="M8" s="108"/>
      <c r="N8" s="25">
        <v>32</v>
      </c>
      <c r="O8" s="25">
        <v>33</v>
      </c>
      <c r="P8" s="25">
        <v>34</v>
      </c>
      <c r="Q8" s="25">
        <v>35</v>
      </c>
      <c r="R8" s="13"/>
    </row>
    <row r="9" spans="1:18" ht="17.25" thickBot="1" x14ac:dyDescent="0.3">
      <c r="A9" s="19"/>
      <c r="B9" s="56" t="s">
        <v>202</v>
      </c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  <c r="R9" s="13"/>
    </row>
    <row r="10" spans="1:18" ht="16.5" thickBot="1" x14ac:dyDescent="0.3">
      <c r="A10" s="51">
        <v>1</v>
      </c>
      <c r="B10" s="52" t="s">
        <v>203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106">
        <v>0</v>
      </c>
      <c r="J10" s="108"/>
      <c r="K10" s="99">
        <v>0</v>
      </c>
      <c r="L10" s="106">
        <v>0</v>
      </c>
      <c r="M10" s="108"/>
      <c r="N10" s="99">
        <v>0</v>
      </c>
      <c r="O10" s="99">
        <v>0</v>
      </c>
      <c r="P10" s="99">
        <v>0</v>
      </c>
      <c r="Q10" s="99">
        <v>0</v>
      </c>
      <c r="R10" s="13"/>
    </row>
    <row r="11" spans="1:18" ht="16.5" thickBot="1" x14ac:dyDescent="0.3">
      <c r="A11" s="51">
        <v>3</v>
      </c>
      <c r="B11" s="53" t="s">
        <v>204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106">
        <v>0</v>
      </c>
      <c r="J11" s="108"/>
      <c r="K11" s="99">
        <v>0</v>
      </c>
      <c r="L11" s="106">
        <v>0</v>
      </c>
      <c r="M11" s="108"/>
      <c r="N11" s="99">
        <v>0</v>
      </c>
      <c r="O11" s="99">
        <v>0</v>
      </c>
      <c r="P11" s="99">
        <v>0</v>
      </c>
      <c r="Q11" s="99">
        <v>0</v>
      </c>
      <c r="R11" s="13"/>
    </row>
    <row r="12" spans="1:18" ht="16.5" thickBot="1" x14ac:dyDescent="0.3">
      <c r="A12" s="51">
        <v>4</v>
      </c>
      <c r="B12" s="53" t="s">
        <v>205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106">
        <v>0</v>
      </c>
      <c r="J12" s="108"/>
      <c r="K12" s="99">
        <v>0</v>
      </c>
      <c r="L12" s="106">
        <v>0</v>
      </c>
      <c r="M12" s="108"/>
      <c r="N12" s="99">
        <v>0</v>
      </c>
      <c r="O12" s="99">
        <v>0</v>
      </c>
      <c r="P12" s="99">
        <v>0</v>
      </c>
      <c r="Q12" s="99">
        <v>0</v>
      </c>
      <c r="R12" s="13"/>
    </row>
    <row r="13" spans="1:18" ht="16.5" thickBot="1" x14ac:dyDescent="0.3">
      <c r="A13" s="51">
        <v>6</v>
      </c>
      <c r="B13" s="53" t="s">
        <v>206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6">
        <v>0</v>
      </c>
      <c r="J13" s="108"/>
      <c r="K13" s="99">
        <v>0</v>
      </c>
      <c r="L13" s="106">
        <v>0</v>
      </c>
      <c r="M13" s="108"/>
      <c r="N13" s="99">
        <v>0</v>
      </c>
      <c r="O13" s="99">
        <v>0</v>
      </c>
      <c r="P13" s="99">
        <v>0</v>
      </c>
      <c r="Q13" s="99">
        <v>0</v>
      </c>
      <c r="R13" s="13"/>
    </row>
    <row r="14" spans="1:18" ht="26.25" thickBot="1" x14ac:dyDescent="0.3">
      <c r="A14" s="51">
        <v>7</v>
      </c>
      <c r="B14" s="53" t="s">
        <v>207</v>
      </c>
      <c r="C14" s="99">
        <v>1.42</v>
      </c>
      <c r="D14" s="99">
        <v>0</v>
      </c>
      <c r="E14" s="99">
        <v>0</v>
      </c>
      <c r="F14" s="99">
        <v>1.42</v>
      </c>
      <c r="G14" s="99">
        <v>5.56</v>
      </c>
      <c r="H14" s="99">
        <v>6.98</v>
      </c>
      <c r="I14" s="106">
        <v>0.16</v>
      </c>
      <c r="J14" s="108"/>
      <c r="K14" s="99">
        <v>0</v>
      </c>
      <c r="L14" s="106">
        <v>0</v>
      </c>
      <c r="M14" s="108"/>
      <c r="N14" s="99">
        <v>0.16</v>
      </c>
      <c r="O14" s="99">
        <v>0</v>
      </c>
      <c r="P14" s="99">
        <v>16.920000000000002</v>
      </c>
      <c r="Q14" s="99">
        <v>16.920000000000002</v>
      </c>
      <c r="R14" s="13"/>
    </row>
    <row r="15" spans="1:18" ht="26.25" thickBot="1" x14ac:dyDescent="0.3">
      <c r="A15" s="51">
        <v>9</v>
      </c>
      <c r="B15" s="53" t="s">
        <v>208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106">
        <v>0</v>
      </c>
      <c r="J15" s="108"/>
      <c r="K15" s="99">
        <v>0</v>
      </c>
      <c r="L15" s="106">
        <v>0</v>
      </c>
      <c r="M15" s="108"/>
      <c r="N15" s="99">
        <v>0</v>
      </c>
      <c r="O15" s="99">
        <v>0</v>
      </c>
      <c r="P15" s="99">
        <v>0</v>
      </c>
      <c r="Q15" s="99">
        <v>0</v>
      </c>
      <c r="R15" s="13"/>
    </row>
    <row r="16" spans="1:18" ht="16.5" thickBot="1" x14ac:dyDescent="0.3">
      <c r="A16" s="51">
        <v>14</v>
      </c>
      <c r="B16" s="53" t="s">
        <v>209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6">
        <v>0</v>
      </c>
      <c r="J16" s="108"/>
      <c r="K16" s="99">
        <v>0</v>
      </c>
      <c r="L16" s="106">
        <v>0</v>
      </c>
      <c r="M16" s="108"/>
      <c r="N16" s="99">
        <v>0</v>
      </c>
      <c r="O16" s="99">
        <v>0</v>
      </c>
      <c r="P16" s="99">
        <v>0</v>
      </c>
      <c r="Q16" s="99">
        <v>0</v>
      </c>
      <c r="R16" s="13"/>
    </row>
    <row r="17" spans="1:18" ht="24" thickBot="1" x14ac:dyDescent="0.3">
      <c r="A17" s="2"/>
      <c r="B17" s="29" t="s">
        <v>27</v>
      </c>
      <c r="C17" s="99">
        <v>1.42</v>
      </c>
      <c r="D17" s="99">
        <v>0</v>
      </c>
      <c r="E17" s="99">
        <v>0</v>
      </c>
      <c r="F17" s="99">
        <v>1.42</v>
      </c>
      <c r="G17" s="99">
        <v>5.56</v>
      </c>
      <c r="H17" s="99">
        <v>6.98</v>
      </c>
      <c r="I17" s="106">
        <v>0.16</v>
      </c>
      <c r="J17" s="108"/>
      <c r="K17" s="99">
        <v>0</v>
      </c>
      <c r="L17" s="106">
        <v>0</v>
      </c>
      <c r="M17" s="108"/>
      <c r="N17" s="99">
        <v>0.16</v>
      </c>
      <c r="O17" s="99">
        <v>0</v>
      </c>
      <c r="P17" s="99">
        <v>16.920000000000002</v>
      </c>
      <c r="Q17" s="99">
        <v>16.920000000000002</v>
      </c>
      <c r="R17" s="13"/>
    </row>
    <row r="18" spans="1:18" x14ac:dyDescent="0.25">
      <c r="A18" s="118"/>
      <c r="B18" s="30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  <c r="R18" s="148"/>
    </row>
    <row r="19" spans="1:18" ht="41.25" thickBot="1" x14ac:dyDescent="0.4">
      <c r="A19" s="119"/>
      <c r="B19" s="31" t="s">
        <v>210</v>
      </c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  <c r="R19" s="148"/>
    </row>
    <row r="20" spans="1:18" ht="26.25" thickBot="1" x14ac:dyDescent="0.3">
      <c r="A20" s="51">
        <v>1</v>
      </c>
      <c r="B20" s="53" t="s">
        <v>211</v>
      </c>
      <c r="C20" s="99">
        <v>2.89</v>
      </c>
      <c r="D20" s="99">
        <v>0</v>
      </c>
      <c r="E20" s="99">
        <v>0</v>
      </c>
      <c r="F20" s="99">
        <v>2.89</v>
      </c>
      <c r="G20" s="99">
        <v>0.17</v>
      </c>
      <c r="H20" s="99">
        <v>3.06</v>
      </c>
      <c r="I20" s="106">
        <v>3.1</v>
      </c>
      <c r="J20" s="108"/>
      <c r="K20" s="99">
        <v>0</v>
      </c>
      <c r="L20" s="106">
        <v>0</v>
      </c>
      <c r="M20" s="108"/>
      <c r="N20" s="99">
        <v>3.1</v>
      </c>
      <c r="O20" s="99">
        <v>20</v>
      </c>
      <c r="P20" s="99">
        <v>0</v>
      </c>
      <c r="Q20" s="99">
        <v>20</v>
      </c>
      <c r="R20" s="13"/>
    </row>
    <row r="21" spans="1:18" ht="16.5" thickBot="1" x14ac:dyDescent="0.3">
      <c r="A21" s="51">
        <v>2</v>
      </c>
      <c r="B21" s="53" t="s">
        <v>212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106">
        <v>0</v>
      </c>
      <c r="J21" s="108"/>
      <c r="K21" s="99">
        <v>0</v>
      </c>
      <c r="L21" s="106">
        <v>0</v>
      </c>
      <c r="M21" s="108"/>
      <c r="N21" s="99">
        <v>0</v>
      </c>
      <c r="O21" s="99">
        <v>0</v>
      </c>
      <c r="P21" s="99">
        <v>0</v>
      </c>
      <c r="Q21" s="99">
        <v>0</v>
      </c>
      <c r="R21" s="13"/>
    </row>
    <row r="22" spans="1:18" ht="16.5" thickBot="1" x14ac:dyDescent="0.3">
      <c r="A22" s="51">
        <v>4</v>
      </c>
      <c r="B22" s="53" t="s">
        <v>213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106">
        <v>0</v>
      </c>
      <c r="J22" s="108"/>
      <c r="K22" s="99">
        <v>0</v>
      </c>
      <c r="L22" s="106">
        <v>0</v>
      </c>
      <c r="M22" s="108"/>
      <c r="N22" s="99">
        <v>0</v>
      </c>
      <c r="O22" s="99">
        <v>0</v>
      </c>
      <c r="P22" s="99">
        <v>0</v>
      </c>
      <c r="Q22" s="99">
        <v>0</v>
      </c>
      <c r="R22" s="13"/>
    </row>
    <row r="23" spans="1:18" ht="16.5" thickBot="1" x14ac:dyDescent="0.3">
      <c r="A23" s="51">
        <v>5</v>
      </c>
      <c r="B23" s="53" t="s">
        <v>214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106">
        <v>0</v>
      </c>
      <c r="J23" s="108"/>
      <c r="K23" s="99">
        <v>0</v>
      </c>
      <c r="L23" s="106">
        <v>0</v>
      </c>
      <c r="M23" s="108"/>
      <c r="N23" s="99">
        <v>0</v>
      </c>
      <c r="O23" s="99">
        <v>0</v>
      </c>
      <c r="P23" s="99">
        <v>0</v>
      </c>
      <c r="Q23" s="99">
        <v>0</v>
      </c>
      <c r="R23" s="13"/>
    </row>
    <row r="24" spans="1:18" ht="21" thickBot="1" x14ac:dyDescent="0.4">
      <c r="A24" s="32"/>
      <c r="B24" s="33" t="s">
        <v>226</v>
      </c>
      <c r="C24" s="99">
        <v>2.89</v>
      </c>
      <c r="D24" s="99">
        <v>0</v>
      </c>
      <c r="E24" s="99">
        <v>0</v>
      </c>
      <c r="F24" s="99">
        <v>2.89</v>
      </c>
      <c r="G24" s="99">
        <v>0.17</v>
      </c>
      <c r="H24" s="99">
        <v>3.06</v>
      </c>
      <c r="I24" s="106">
        <v>3.1</v>
      </c>
      <c r="J24" s="108"/>
      <c r="K24" s="99">
        <v>0</v>
      </c>
      <c r="L24" s="106">
        <v>0</v>
      </c>
      <c r="M24" s="108"/>
      <c r="N24" s="99">
        <v>3.1</v>
      </c>
      <c r="O24" s="99">
        <v>20</v>
      </c>
      <c r="P24" s="99"/>
      <c r="Q24" s="99">
        <v>20</v>
      </c>
      <c r="R24" s="13"/>
    </row>
    <row r="25" spans="1:18" ht="20.25" x14ac:dyDescent="0.35">
      <c r="A25" s="134"/>
      <c r="B25" s="34" t="s">
        <v>132</v>
      </c>
      <c r="C25" s="109">
        <v>4.3099999999999996</v>
      </c>
      <c r="D25" s="109">
        <v>0</v>
      </c>
      <c r="E25" s="109">
        <v>0</v>
      </c>
      <c r="F25" s="109">
        <v>4.3099999999999996</v>
      </c>
      <c r="G25" s="109">
        <v>5.73</v>
      </c>
      <c r="H25" s="109">
        <v>10.039999999999999</v>
      </c>
      <c r="I25" s="112">
        <v>3.26</v>
      </c>
      <c r="J25" s="113"/>
      <c r="K25" s="109">
        <v>0</v>
      </c>
      <c r="L25" s="112">
        <v>0</v>
      </c>
      <c r="M25" s="113"/>
      <c r="N25" s="109">
        <v>3.26</v>
      </c>
      <c r="O25" s="109">
        <v>20</v>
      </c>
      <c r="P25" s="109">
        <v>16.920000000000002</v>
      </c>
      <c r="Q25" s="109">
        <v>36.92</v>
      </c>
      <c r="R25" s="148"/>
    </row>
    <row r="26" spans="1:18" ht="21" thickBot="1" x14ac:dyDescent="0.4">
      <c r="A26" s="135"/>
      <c r="B26" s="35" t="s">
        <v>227</v>
      </c>
      <c r="C26" s="111"/>
      <c r="D26" s="111"/>
      <c r="E26" s="111"/>
      <c r="F26" s="111"/>
      <c r="G26" s="111"/>
      <c r="H26" s="111"/>
      <c r="I26" s="114"/>
      <c r="J26" s="115"/>
      <c r="K26" s="111"/>
      <c r="L26" s="114"/>
      <c r="M26" s="115"/>
      <c r="N26" s="111"/>
      <c r="O26" s="111"/>
      <c r="P26" s="111"/>
      <c r="Q26" s="111"/>
      <c r="R26" s="148"/>
    </row>
    <row r="27" spans="1:18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1:18" ht="15.75" x14ac:dyDescent="0.25">
      <c r="A28" s="4"/>
    </row>
    <row r="30" spans="1:18" ht="15.75" x14ac:dyDescent="0.25">
      <c r="A30" s="4"/>
    </row>
  </sheetData>
  <mergeCells count="63">
    <mergeCell ref="G25:G26"/>
    <mergeCell ref="H25:H26"/>
    <mergeCell ref="I25:J26"/>
    <mergeCell ref="R25:R26"/>
    <mergeCell ref="K25:K26"/>
    <mergeCell ref="L25:M26"/>
    <mergeCell ref="N25:N26"/>
    <mergeCell ref="O25:O26"/>
    <mergeCell ref="P25:P26"/>
    <mergeCell ref="Q25:Q26"/>
    <mergeCell ref="A25:A26"/>
    <mergeCell ref="C25:C26"/>
    <mergeCell ref="D25:D26"/>
    <mergeCell ref="E25:E26"/>
    <mergeCell ref="F25:F26"/>
    <mergeCell ref="I22:J22"/>
    <mergeCell ref="L22:M22"/>
    <mergeCell ref="I23:J23"/>
    <mergeCell ref="L23:M23"/>
    <mergeCell ref="I24:J24"/>
    <mergeCell ref="L24:M24"/>
    <mergeCell ref="A18:A19"/>
    <mergeCell ref="C18:Q19"/>
    <mergeCell ref="R18:R19"/>
    <mergeCell ref="I21:J21"/>
    <mergeCell ref="L21:M21"/>
    <mergeCell ref="I20:J20"/>
    <mergeCell ref="L20:M20"/>
    <mergeCell ref="I17:J17"/>
    <mergeCell ref="L17:M17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R6:R7"/>
    <mergeCell ref="I8:J8"/>
    <mergeCell ref="L8:M8"/>
    <mergeCell ref="C9:Q9"/>
    <mergeCell ref="I10:J10"/>
    <mergeCell ref="L10:M10"/>
    <mergeCell ref="C5:C7"/>
    <mergeCell ref="D5:D7"/>
    <mergeCell ref="E5:E7"/>
    <mergeCell ref="I5:J7"/>
    <mergeCell ref="K5:K7"/>
    <mergeCell ref="L5:M7"/>
    <mergeCell ref="B2:B8"/>
    <mergeCell ref="C2:Q2"/>
    <mergeCell ref="C3:H3"/>
    <mergeCell ref="O3:Q3"/>
    <mergeCell ref="C4:F4"/>
    <mergeCell ref="G4:G7"/>
    <mergeCell ref="O4:Q5"/>
    <mergeCell ref="I3:N4"/>
    <mergeCell ref="Q6:Q7"/>
  </mergeCells>
  <pageMargins left="0.2" right="0.2" top="0.2" bottom="0.2" header="0.3" footer="0.3"/>
  <pageSetup paperSize="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115" zoomScaleNormal="115" workbookViewId="0">
      <selection activeCell="K6" sqref="K6"/>
    </sheetView>
  </sheetViews>
  <sheetFormatPr defaultRowHeight="15" x14ac:dyDescent="0.25"/>
  <cols>
    <col min="1" max="1" width="2.7109375" style="16" customWidth="1"/>
    <col min="2" max="2" width="13" style="16" customWidth="1"/>
    <col min="3" max="3" width="5" style="16" customWidth="1"/>
    <col min="4" max="4" width="5.7109375" style="16" customWidth="1"/>
    <col min="5" max="5" width="4" style="16" customWidth="1"/>
    <col min="6" max="7" width="4.28515625" style="16" customWidth="1"/>
    <col min="8" max="8" width="6.28515625" style="16" customWidth="1"/>
    <col min="9" max="9" width="4.42578125" style="16" customWidth="1"/>
    <col min="10" max="10" width="3.85546875" style="16" customWidth="1"/>
    <col min="11" max="11" width="6.28515625" style="16" customWidth="1"/>
    <col min="12" max="13" width="4.42578125" style="16" customWidth="1"/>
    <col min="14" max="14" width="4.5703125" style="16" customWidth="1"/>
    <col min="15" max="15" width="6.140625" style="16" customWidth="1"/>
    <col min="16" max="16" width="5.28515625" style="16" customWidth="1"/>
    <col min="17" max="17" width="6" style="16" customWidth="1"/>
    <col min="18" max="18" width="4.42578125" style="16" customWidth="1"/>
    <col min="19" max="16384" width="9.140625" style="16"/>
  </cols>
  <sheetData>
    <row r="1" spans="1:20" ht="16.5" x14ac:dyDescent="0.3">
      <c r="A1" s="96"/>
    </row>
    <row r="2" spans="1:20" x14ac:dyDescent="0.25">
      <c r="A2" s="149" t="s">
        <v>3</v>
      </c>
      <c r="B2" s="150" t="s">
        <v>52</v>
      </c>
      <c r="C2" s="150" t="s">
        <v>238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49"/>
      <c r="S2" s="151"/>
      <c r="T2" s="151"/>
    </row>
    <row r="3" spans="1:20" x14ac:dyDescent="0.25">
      <c r="A3" s="149" t="s">
        <v>4</v>
      </c>
      <c r="B3" s="150"/>
      <c r="C3" s="150" t="s">
        <v>239</v>
      </c>
      <c r="D3" s="150"/>
      <c r="E3" s="150"/>
      <c r="F3" s="150" t="s">
        <v>240</v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49"/>
      <c r="S3" s="151"/>
      <c r="T3" s="151"/>
    </row>
    <row r="4" spans="1:20" x14ac:dyDescent="0.25">
      <c r="A4" s="152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49"/>
      <c r="S4" s="151"/>
      <c r="T4" s="151"/>
    </row>
    <row r="5" spans="1:20" ht="72.75" customHeight="1" x14ac:dyDescent="0.25">
      <c r="A5" s="152"/>
      <c r="B5" s="150"/>
      <c r="C5" s="153" t="s">
        <v>242</v>
      </c>
      <c r="D5" s="153" t="s">
        <v>243</v>
      </c>
      <c r="E5" s="154" t="s">
        <v>244</v>
      </c>
      <c r="F5" s="153" t="s">
        <v>246</v>
      </c>
      <c r="G5" s="153"/>
      <c r="H5" s="153"/>
      <c r="I5" s="153" t="s">
        <v>247</v>
      </c>
      <c r="J5" s="153"/>
      <c r="K5" s="153"/>
      <c r="L5" s="153" t="s">
        <v>248</v>
      </c>
      <c r="M5" s="153"/>
      <c r="N5" s="153"/>
      <c r="O5" s="153" t="s">
        <v>249</v>
      </c>
      <c r="P5" s="153"/>
      <c r="Q5" s="153"/>
      <c r="R5" s="154" t="s">
        <v>241</v>
      </c>
      <c r="S5" s="151"/>
      <c r="T5" s="151"/>
    </row>
    <row r="6" spans="1:20" ht="22.5" x14ac:dyDescent="0.25">
      <c r="A6" s="152"/>
      <c r="B6" s="150"/>
      <c r="C6" s="153"/>
      <c r="D6" s="153"/>
      <c r="E6" s="154" t="s">
        <v>245</v>
      </c>
      <c r="F6" s="153" t="s">
        <v>250</v>
      </c>
      <c r="G6" s="153" t="s">
        <v>251</v>
      </c>
      <c r="H6" s="154" t="s">
        <v>114</v>
      </c>
      <c r="I6" s="153" t="s">
        <v>250</v>
      </c>
      <c r="J6" s="153" t="s">
        <v>251</v>
      </c>
      <c r="K6" s="154" t="s">
        <v>114</v>
      </c>
      <c r="L6" s="153" t="s">
        <v>250</v>
      </c>
      <c r="M6" s="153" t="s">
        <v>251</v>
      </c>
      <c r="N6" s="154" t="s">
        <v>114</v>
      </c>
      <c r="O6" s="153" t="s">
        <v>255</v>
      </c>
      <c r="P6" s="153" t="s">
        <v>256</v>
      </c>
      <c r="Q6" s="154" t="s">
        <v>114</v>
      </c>
      <c r="R6" s="149"/>
      <c r="S6" s="151"/>
      <c r="T6" s="151"/>
    </row>
    <row r="7" spans="1:20" ht="38.25" customHeight="1" x14ac:dyDescent="0.25">
      <c r="A7" s="152"/>
      <c r="B7" s="150"/>
      <c r="C7" s="153"/>
      <c r="D7" s="153"/>
      <c r="E7" s="152"/>
      <c r="F7" s="153"/>
      <c r="G7" s="153"/>
      <c r="H7" s="154" t="s">
        <v>252</v>
      </c>
      <c r="I7" s="153"/>
      <c r="J7" s="153"/>
      <c r="K7" s="154" t="s">
        <v>253</v>
      </c>
      <c r="L7" s="153"/>
      <c r="M7" s="153"/>
      <c r="N7" s="154" t="s">
        <v>254</v>
      </c>
      <c r="O7" s="153"/>
      <c r="P7" s="153"/>
      <c r="Q7" s="154" t="s">
        <v>257</v>
      </c>
      <c r="R7" s="152"/>
      <c r="S7" s="151"/>
      <c r="T7" s="151"/>
    </row>
    <row r="8" spans="1:20" x14ac:dyDescent="0.25">
      <c r="A8" s="155"/>
      <c r="B8" s="155"/>
      <c r="C8" s="149">
        <v>89</v>
      </c>
      <c r="D8" s="149">
        <v>90</v>
      </c>
      <c r="E8" s="149">
        <v>91</v>
      </c>
      <c r="F8" s="149">
        <v>92</v>
      </c>
      <c r="G8" s="149">
        <v>93</v>
      </c>
      <c r="H8" s="149">
        <v>94</v>
      </c>
      <c r="I8" s="149">
        <v>95</v>
      </c>
      <c r="J8" s="149">
        <v>96</v>
      </c>
      <c r="K8" s="149">
        <v>97</v>
      </c>
      <c r="L8" s="149">
        <v>98</v>
      </c>
      <c r="M8" s="149">
        <v>99</v>
      </c>
      <c r="N8" s="149">
        <v>100</v>
      </c>
      <c r="O8" s="149">
        <v>101</v>
      </c>
      <c r="P8" s="149">
        <v>102</v>
      </c>
      <c r="Q8" s="149">
        <v>103</v>
      </c>
      <c r="R8" s="149">
        <v>104</v>
      </c>
      <c r="S8" s="151"/>
      <c r="T8" s="151"/>
    </row>
    <row r="9" spans="1:20" x14ac:dyDescent="0.25">
      <c r="A9" s="156" t="s">
        <v>258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1"/>
      <c r="T9" s="151"/>
    </row>
    <row r="10" spans="1:20" ht="13.5" customHeight="1" x14ac:dyDescent="0.25">
      <c r="A10" s="149">
        <v>1</v>
      </c>
      <c r="B10" s="157" t="s">
        <v>100</v>
      </c>
      <c r="C10" s="158">
        <v>11</v>
      </c>
      <c r="D10" s="158">
        <v>11</v>
      </c>
      <c r="E10" s="159">
        <f>C10-D10</f>
        <v>0</v>
      </c>
      <c r="F10" s="160">
        <v>0.35</v>
      </c>
      <c r="G10" s="149">
        <v>0</v>
      </c>
      <c r="H10" s="160">
        <f>F10+G10</f>
        <v>0.35</v>
      </c>
      <c r="I10" s="160">
        <v>0.35</v>
      </c>
      <c r="J10" s="149">
        <v>0</v>
      </c>
      <c r="K10" s="160">
        <f>I10+J10</f>
        <v>0.35</v>
      </c>
      <c r="L10" s="149">
        <v>0</v>
      </c>
      <c r="M10" s="149">
        <v>0</v>
      </c>
      <c r="N10" s="149">
        <v>0</v>
      </c>
      <c r="O10" s="160">
        <v>0</v>
      </c>
      <c r="P10" s="149">
        <f>G10-J10-M10</f>
        <v>0</v>
      </c>
      <c r="Q10" s="160">
        <f>O10+P10</f>
        <v>0</v>
      </c>
      <c r="R10" s="149">
        <v>0</v>
      </c>
      <c r="S10" s="151"/>
      <c r="T10" s="151" t="s">
        <v>230</v>
      </c>
    </row>
    <row r="11" spans="1:20" ht="13.5" customHeight="1" x14ac:dyDescent="0.25">
      <c r="A11" s="149">
        <v>2</v>
      </c>
      <c r="B11" s="161" t="s">
        <v>259</v>
      </c>
      <c r="C11" s="158">
        <v>15</v>
      </c>
      <c r="D11" s="158">
        <v>15</v>
      </c>
      <c r="E11" s="159">
        <f t="shared" ref="E11:E59" si="0">C11-D11</f>
        <v>0</v>
      </c>
      <c r="F11" s="160">
        <v>0.13</v>
      </c>
      <c r="G11" s="149">
        <v>0</v>
      </c>
      <c r="H11" s="160">
        <f t="shared" ref="H11:H58" si="1">F11+G11</f>
        <v>0.13</v>
      </c>
      <c r="I11" s="160">
        <v>0.13</v>
      </c>
      <c r="J11" s="149">
        <v>0</v>
      </c>
      <c r="K11" s="160">
        <f t="shared" ref="K11:K12" si="2">I11+J11</f>
        <v>0.13</v>
      </c>
      <c r="L11" s="149">
        <v>0</v>
      </c>
      <c r="M11" s="149">
        <v>0</v>
      </c>
      <c r="N11" s="149">
        <v>0</v>
      </c>
      <c r="O11" s="160">
        <v>0</v>
      </c>
      <c r="P11" s="149">
        <f t="shared" ref="P11:P60" si="3">G11-J11-M11</f>
        <v>0</v>
      </c>
      <c r="Q11" s="160">
        <f t="shared" ref="Q11:Q61" si="4">O11+P11</f>
        <v>0</v>
      </c>
      <c r="R11" s="149">
        <v>0</v>
      </c>
      <c r="S11" s="151"/>
      <c r="T11" s="151"/>
    </row>
    <row r="12" spans="1:20" ht="13.5" customHeight="1" x14ac:dyDescent="0.25">
      <c r="A12" s="149">
        <v>3</v>
      </c>
      <c r="B12" s="162" t="s">
        <v>260</v>
      </c>
      <c r="C12" s="158">
        <v>0</v>
      </c>
      <c r="D12" s="158">
        <v>0</v>
      </c>
      <c r="E12" s="159">
        <f t="shared" si="0"/>
        <v>0</v>
      </c>
      <c r="F12" s="149">
        <v>0</v>
      </c>
      <c r="G12" s="149">
        <v>0</v>
      </c>
      <c r="H12" s="160">
        <f t="shared" si="1"/>
        <v>0</v>
      </c>
      <c r="I12" s="149">
        <v>0</v>
      </c>
      <c r="J12" s="149">
        <v>0</v>
      </c>
      <c r="K12" s="160">
        <f t="shared" si="2"/>
        <v>0</v>
      </c>
      <c r="L12" s="149">
        <v>0</v>
      </c>
      <c r="M12" s="149">
        <v>0</v>
      </c>
      <c r="N12" s="149">
        <v>0</v>
      </c>
      <c r="O12" s="160">
        <v>0</v>
      </c>
      <c r="P12" s="149">
        <f t="shared" si="3"/>
        <v>0</v>
      </c>
      <c r="Q12" s="160">
        <f t="shared" si="4"/>
        <v>0</v>
      </c>
      <c r="R12" s="149">
        <v>0</v>
      </c>
      <c r="S12" s="151"/>
      <c r="T12" s="151"/>
    </row>
    <row r="13" spans="1:20" ht="13.5" customHeight="1" x14ac:dyDescent="0.25">
      <c r="A13" s="149">
        <v>4</v>
      </c>
      <c r="B13" s="162" t="s">
        <v>264</v>
      </c>
      <c r="C13" s="158">
        <v>0</v>
      </c>
      <c r="D13" s="158">
        <v>0</v>
      </c>
      <c r="E13" s="159">
        <v>0</v>
      </c>
      <c r="F13" s="149">
        <v>0</v>
      </c>
      <c r="G13" s="149">
        <v>0</v>
      </c>
      <c r="H13" s="160">
        <v>0</v>
      </c>
      <c r="I13" s="149">
        <v>0</v>
      </c>
      <c r="J13" s="149">
        <v>0</v>
      </c>
      <c r="K13" s="160">
        <v>0</v>
      </c>
      <c r="L13" s="149">
        <v>0</v>
      </c>
      <c r="M13" s="149">
        <v>0</v>
      </c>
      <c r="N13" s="149">
        <v>0</v>
      </c>
      <c r="O13" s="160">
        <v>0</v>
      </c>
      <c r="P13" s="149">
        <v>0</v>
      </c>
      <c r="Q13" s="160">
        <v>0</v>
      </c>
      <c r="R13" s="149">
        <v>0</v>
      </c>
      <c r="S13" s="151"/>
      <c r="T13" s="151"/>
    </row>
    <row r="14" spans="1:20" ht="13.5" customHeight="1" x14ac:dyDescent="0.25">
      <c r="A14" s="149">
        <v>5</v>
      </c>
      <c r="B14" s="162" t="s">
        <v>72</v>
      </c>
      <c r="C14" s="158">
        <v>0</v>
      </c>
      <c r="D14" s="158">
        <v>0</v>
      </c>
      <c r="E14" s="159">
        <f t="shared" si="0"/>
        <v>0</v>
      </c>
      <c r="F14" s="149">
        <v>0</v>
      </c>
      <c r="G14" s="149">
        <v>0</v>
      </c>
      <c r="H14" s="160">
        <f t="shared" si="1"/>
        <v>0</v>
      </c>
      <c r="I14" s="149">
        <v>0</v>
      </c>
      <c r="J14" s="149">
        <v>0</v>
      </c>
      <c r="K14" s="160">
        <f t="shared" ref="K14:K27" si="5">I14+J14</f>
        <v>0</v>
      </c>
      <c r="L14" s="149">
        <v>0</v>
      </c>
      <c r="M14" s="149">
        <v>0</v>
      </c>
      <c r="N14" s="149">
        <v>0</v>
      </c>
      <c r="O14" s="160">
        <f t="shared" ref="O14:O58" si="6">F14-I14-L14</f>
        <v>0</v>
      </c>
      <c r="P14" s="149">
        <f t="shared" si="3"/>
        <v>0</v>
      </c>
      <c r="Q14" s="160">
        <f t="shared" si="4"/>
        <v>0</v>
      </c>
      <c r="R14" s="149">
        <v>0</v>
      </c>
      <c r="S14" s="151"/>
      <c r="T14" s="151"/>
    </row>
    <row r="15" spans="1:20" ht="13.5" customHeight="1" x14ac:dyDescent="0.25">
      <c r="A15" s="149">
        <v>6</v>
      </c>
      <c r="B15" s="162" t="s">
        <v>73</v>
      </c>
      <c r="C15" s="158">
        <v>0</v>
      </c>
      <c r="D15" s="158">
        <v>0</v>
      </c>
      <c r="E15" s="159">
        <f t="shared" si="0"/>
        <v>0</v>
      </c>
      <c r="F15" s="149">
        <v>0</v>
      </c>
      <c r="G15" s="149">
        <v>0</v>
      </c>
      <c r="H15" s="160">
        <f t="shared" si="1"/>
        <v>0</v>
      </c>
      <c r="I15" s="149">
        <v>0</v>
      </c>
      <c r="J15" s="149">
        <v>0</v>
      </c>
      <c r="K15" s="160">
        <f t="shared" si="5"/>
        <v>0</v>
      </c>
      <c r="L15" s="149">
        <v>0</v>
      </c>
      <c r="M15" s="149">
        <v>0</v>
      </c>
      <c r="N15" s="149">
        <v>0</v>
      </c>
      <c r="O15" s="160">
        <f t="shared" si="6"/>
        <v>0</v>
      </c>
      <c r="P15" s="149">
        <f t="shared" si="3"/>
        <v>0</v>
      </c>
      <c r="Q15" s="160">
        <f t="shared" si="4"/>
        <v>0</v>
      </c>
      <c r="R15" s="149">
        <v>0</v>
      </c>
      <c r="S15" s="151"/>
      <c r="T15" s="151" t="s">
        <v>230</v>
      </c>
    </row>
    <row r="16" spans="1:20" ht="13.5" customHeight="1" x14ac:dyDescent="0.25">
      <c r="A16" s="149">
        <v>8</v>
      </c>
      <c r="B16" s="162" t="s">
        <v>74</v>
      </c>
      <c r="C16" s="158">
        <v>1</v>
      </c>
      <c r="D16" s="158">
        <v>1</v>
      </c>
      <c r="E16" s="159">
        <f t="shared" si="0"/>
        <v>0</v>
      </c>
      <c r="F16" s="149">
        <v>0</v>
      </c>
      <c r="G16" s="149">
        <v>0</v>
      </c>
      <c r="H16" s="160">
        <f t="shared" si="1"/>
        <v>0</v>
      </c>
      <c r="I16" s="149">
        <v>0</v>
      </c>
      <c r="J16" s="149">
        <v>0</v>
      </c>
      <c r="K16" s="160">
        <f t="shared" si="5"/>
        <v>0</v>
      </c>
      <c r="L16" s="149">
        <v>0</v>
      </c>
      <c r="M16" s="149">
        <v>0</v>
      </c>
      <c r="N16" s="149">
        <v>0</v>
      </c>
      <c r="O16" s="160">
        <f t="shared" si="6"/>
        <v>0</v>
      </c>
      <c r="P16" s="149">
        <f t="shared" si="3"/>
        <v>0</v>
      </c>
      <c r="Q16" s="160">
        <f t="shared" si="4"/>
        <v>0</v>
      </c>
      <c r="R16" s="149">
        <v>0</v>
      </c>
      <c r="S16" s="151"/>
      <c r="T16" s="151"/>
    </row>
    <row r="17" spans="1:20" ht="13.5" customHeight="1" x14ac:dyDescent="0.25">
      <c r="A17" s="149">
        <v>9</v>
      </c>
      <c r="B17" s="162" t="s">
        <v>75</v>
      </c>
      <c r="C17" s="158">
        <v>0</v>
      </c>
      <c r="D17" s="158">
        <v>0</v>
      </c>
      <c r="E17" s="159">
        <f t="shared" si="0"/>
        <v>0</v>
      </c>
      <c r="F17" s="149">
        <v>0</v>
      </c>
      <c r="G17" s="149">
        <v>0</v>
      </c>
      <c r="H17" s="160">
        <f t="shared" si="1"/>
        <v>0</v>
      </c>
      <c r="I17" s="149">
        <v>0</v>
      </c>
      <c r="J17" s="149">
        <v>0</v>
      </c>
      <c r="K17" s="160">
        <f t="shared" si="5"/>
        <v>0</v>
      </c>
      <c r="L17" s="149">
        <v>0</v>
      </c>
      <c r="M17" s="149">
        <v>0</v>
      </c>
      <c r="N17" s="149">
        <v>0</v>
      </c>
      <c r="O17" s="160">
        <f t="shared" si="6"/>
        <v>0</v>
      </c>
      <c r="P17" s="149">
        <f t="shared" si="3"/>
        <v>0</v>
      </c>
      <c r="Q17" s="160">
        <f t="shared" si="4"/>
        <v>0</v>
      </c>
      <c r="R17" s="149">
        <v>0</v>
      </c>
      <c r="S17" s="151"/>
      <c r="T17" s="151"/>
    </row>
    <row r="18" spans="1:20" ht="13.5" customHeight="1" x14ac:dyDescent="0.25">
      <c r="A18" s="149">
        <v>10</v>
      </c>
      <c r="B18" s="162" t="s">
        <v>76</v>
      </c>
      <c r="C18" s="158">
        <v>0</v>
      </c>
      <c r="D18" s="158">
        <v>0</v>
      </c>
      <c r="E18" s="159">
        <f t="shared" si="0"/>
        <v>0</v>
      </c>
      <c r="F18" s="149">
        <v>0</v>
      </c>
      <c r="G18" s="149">
        <v>0</v>
      </c>
      <c r="H18" s="160">
        <f t="shared" si="1"/>
        <v>0</v>
      </c>
      <c r="I18" s="149">
        <v>0</v>
      </c>
      <c r="J18" s="149">
        <v>0</v>
      </c>
      <c r="K18" s="160">
        <f t="shared" si="5"/>
        <v>0</v>
      </c>
      <c r="L18" s="149">
        <v>0</v>
      </c>
      <c r="M18" s="149">
        <v>0</v>
      </c>
      <c r="N18" s="149">
        <v>0</v>
      </c>
      <c r="O18" s="160">
        <f t="shared" si="6"/>
        <v>0</v>
      </c>
      <c r="P18" s="149">
        <f t="shared" si="3"/>
        <v>0</v>
      </c>
      <c r="Q18" s="160">
        <f t="shared" si="4"/>
        <v>0</v>
      </c>
      <c r="R18" s="149">
        <v>0</v>
      </c>
      <c r="S18" s="151"/>
      <c r="T18" s="151"/>
    </row>
    <row r="19" spans="1:20" ht="13.5" customHeight="1" x14ac:dyDescent="0.25">
      <c r="A19" s="149">
        <v>11</v>
      </c>
      <c r="B19" s="162" t="s">
        <v>77</v>
      </c>
      <c r="C19" s="158">
        <v>0</v>
      </c>
      <c r="D19" s="158">
        <v>0</v>
      </c>
      <c r="E19" s="159">
        <f t="shared" si="0"/>
        <v>0</v>
      </c>
      <c r="F19" s="149">
        <v>0</v>
      </c>
      <c r="G19" s="149">
        <v>0</v>
      </c>
      <c r="H19" s="160">
        <f t="shared" si="1"/>
        <v>0</v>
      </c>
      <c r="I19" s="149">
        <v>0</v>
      </c>
      <c r="J19" s="149">
        <v>0</v>
      </c>
      <c r="K19" s="160">
        <f t="shared" si="5"/>
        <v>0</v>
      </c>
      <c r="L19" s="149">
        <v>0</v>
      </c>
      <c r="M19" s="149">
        <v>0</v>
      </c>
      <c r="N19" s="149">
        <v>0</v>
      </c>
      <c r="O19" s="160">
        <f t="shared" si="6"/>
        <v>0</v>
      </c>
      <c r="P19" s="149">
        <f t="shared" si="3"/>
        <v>0</v>
      </c>
      <c r="Q19" s="160">
        <f t="shared" si="4"/>
        <v>0</v>
      </c>
      <c r="R19" s="149">
        <v>0</v>
      </c>
      <c r="S19" s="151"/>
      <c r="T19" s="151"/>
    </row>
    <row r="20" spans="1:20" ht="13.5" customHeight="1" x14ac:dyDescent="0.25">
      <c r="A20" s="149">
        <v>13</v>
      </c>
      <c r="B20" s="162" t="s">
        <v>284</v>
      </c>
      <c r="C20" s="158">
        <v>2</v>
      </c>
      <c r="D20" s="158">
        <v>2</v>
      </c>
      <c r="E20" s="159">
        <f t="shared" si="0"/>
        <v>0</v>
      </c>
      <c r="F20" s="160">
        <v>0.03</v>
      </c>
      <c r="G20" s="149">
        <v>0</v>
      </c>
      <c r="H20" s="160">
        <f t="shared" si="1"/>
        <v>0.03</v>
      </c>
      <c r="I20" s="160">
        <v>0.03</v>
      </c>
      <c r="J20" s="149">
        <v>0</v>
      </c>
      <c r="K20" s="160">
        <f t="shared" si="5"/>
        <v>0.03</v>
      </c>
      <c r="L20" s="149">
        <v>0</v>
      </c>
      <c r="M20" s="149">
        <v>0</v>
      </c>
      <c r="N20" s="149">
        <v>0</v>
      </c>
      <c r="O20" s="160">
        <f t="shared" si="6"/>
        <v>0</v>
      </c>
      <c r="P20" s="149">
        <f t="shared" si="3"/>
        <v>0</v>
      </c>
      <c r="Q20" s="160">
        <f t="shared" si="4"/>
        <v>0</v>
      </c>
      <c r="R20" s="149">
        <v>0</v>
      </c>
      <c r="S20" s="151"/>
      <c r="T20" s="151"/>
    </row>
    <row r="21" spans="1:20" ht="13.5" customHeight="1" x14ac:dyDescent="0.25">
      <c r="A21" s="149">
        <v>14</v>
      </c>
      <c r="B21" s="162" t="s">
        <v>79</v>
      </c>
      <c r="C21" s="158">
        <v>1</v>
      </c>
      <c r="D21" s="158">
        <v>1</v>
      </c>
      <c r="E21" s="159">
        <f t="shared" si="0"/>
        <v>0</v>
      </c>
      <c r="F21" s="149">
        <v>0</v>
      </c>
      <c r="G21" s="149">
        <v>0</v>
      </c>
      <c r="H21" s="160">
        <f t="shared" si="1"/>
        <v>0</v>
      </c>
      <c r="I21" s="149">
        <v>0</v>
      </c>
      <c r="J21" s="149">
        <v>0</v>
      </c>
      <c r="K21" s="160">
        <f t="shared" si="5"/>
        <v>0</v>
      </c>
      <c r="L21" s="149">
        <v>0</v>
      </c>
      <c r="M21" s="149">
        <v>0</v>
      </c>
      <c r="N21" s="149">
        <v>0</v>
      </c>
      <c r="O21" s="160">
        <f t="shared" si="6"/>
        <v>0</v>
      </c>
      <c r="P21" s="149">
        <f t="shared" si="3"/>
        <v>0</v>
      </c>
      <c r="Q21" s="160">
        <f t="shared" si="4"/>
        <v>0</v>
      </c>
      <c r="R21" s="149">
        <v>0</v>
      </c>
      <c r="S21" s="151"/>
      <c r="T21" s="151"/>
    </row>
    <row r="22" spans="1:20" ht="13.5" customHeight="1" x14ac:dyDescent="0.25">
      <c r="A22" s="149">
        <v>15</v>
      </c>
      <c r="B22" s="162" t="s">
        <v>80</v>
      </c>
      <c r="C22" s="158">
        <v>8</v>
      </c>
      <c r="D22" s="158">
        <v>8</v>
      </c>
      <c r="E22" s="159">
        <f t="shared" si="0"/>
        <v>0</v>
      </c>
      <c r="F22" s="160">
        <v>0.24</v>
      </c>
      <c r="G22" s="149">
        <v>0</v>
      </c>
      <c r="H22" s="160">
        <f t="shared" si="1"/>
        <v>0.24</v>
      </c>
      <c r="I22" s="160">
        <v>0.24</v>
      </c>
      <c r="J22" s="149">
        <v>0</v>
      </c>
      <c r="K22" s="160">
        <f t="shared" si="5"/>
        <v>0.24</v>
      </c>
      <c r="L22" s="149">
        <v>0</v>
      </c>
      <c r="M22" s="149">
        <v>0</v>
      </c>
      <c r="N22" s="149">
        <v>0</v>
      </c>
      <c r="O22" s="160">
        <f t="shared" si="6"/>
        <v>0</v>
      </c>
      <c r="P22" s="149">
        <f t="shared" si="3"/>
        <v>0</v>
      </c>
      <c r="Q22" s="160">
        <f t="shared" si="4"/>
        <v>0</v>
      </c>
      <c r="R22" s="149">
        <v>0</v>
      </c>
      <c r="S22" s="151"/>
      <c r="T22" s="151"/>
    </row>
    <row r="23" spans="1:20" ht="13.5" customHeight="1" x14ac:dyDescent="0.25">
      <c r="A23" s="149">
        <v>17</v>
      </c>
      <c r="B23" s="162" t="s">
        <v>81</v>
      </c>
      <c r="C23" s="158">
        <v>5</v>
      </c>
      <c r="D23" s="158">
        <v>5</v>
      </c>
      <c r="E23" s="159">
        <f t="shared" si="0"/>
        <v>0</v>
      </c>
      <c r="F23" s="160">
        <v>0.03</v>
      </c>
      <c r="G23" s="149">
        <v>0</v>
      </c>
      <c r="H23" s="160">
        <f t="shared" si="1"/>
        <v>0.03</v>
      </c>
      <c r="I23" s="160">
        <v>0.03</v>
      </c>
      <c r="J23" s="149">
        <v>0</v>
      </c>
      <c r="K23" s="160">
        <f t="shared" si="5"/>
        <v>0.03</v>
      </c>
      <c r="L23" s="149">
        <v>0</v>
      </c>
      <c r="M23" s="149">
        <v>0</v>
      </c>
      <c r="N23" s="149">
        <v>0</v>
      </c>
      <c r="O23" s="160">
        <f t="shared" si="6"/>
        <v>0</v>
      </c>
      <c r="P23" s="149">
        <f t="shared" si="3"/>
        <v>0</v>
      </c>
      <c r="Q23" s="160">
        <f t="shared" si="4"/>
        <v>0</v>
      </c>
      <c r="R23" s="149">
        <v>0</v>
      </c>
      <c r="S23" s="151"/>
      <c r="T23" s="151"/>
    </row>
    <row r="24" spans="1:20" ht="13.5" customHeight="1" x14ac:dyDescent="0.25">
      <c r="A24" s="149">
        <v>20</v>
      </c>
      <c r="B24" s="162" t="s">
        <v>82</v>
      </c>
      <c r="C24" s="158">
        <v>4</v>
      </c>
      <c r="D24" s="158">
        <v>4</v>
      </c>
      <c r="E24" s="159">
        <f t="shared" si="0"/>
        <v>0</v>
      </c>
      <c r="F24" s="160">
        <v>0.21</v>
      </c>
      <c r="G24" s="149">
        <v>0</v>
      </c>
      <c r="H24" s="160">
        <f t="shared" si="1"/>
        <v>0.21</v>
      </c>
      <c r="I24" s="160">
        <v>0.21</v>
      </c>
      <c r="J24" s="149">
        <v>0</v>
      </c>
      <c r="K24" s="160">
        <f t="shared" si="5"/>
        <v>0.21</v>
      </c>
      <c r="L24" s="149">
        <v>0</v>
      </c>
      <c r="M24" s="149">
        <v>0</v>
      </c>
      <c r="N24" s="149">
        <v>0</v>
      </c>
      <c r="O24" s="160">
        <f t="shared" si="6"/>
        <v>0</v>
      </c>
      <c r="P24" s="149">
        <f t="shared" si="3"/>
        <v>0</v>
      </c>
      <c r="Q24" s="160">
        <f t="shared" si="4"/>
        <v>0</v>
      </c>
      <c r="R24" s="149">
        <v>0</v>
      </c>
      <c r="S24" s="151"/>
      <c r="T24" s="151"/>
    </row>
    <row r="25" spans="1:20" ht="13.5" customHeight="1" x14ac:dyDescent="0.25">
      <c r="A25" s="149">
        <v>21</v>
      </c>
      <c r="B25" s="162" t="s">
        <v>83</v>
      </c>
      <c r="C25" s="158">
        <v>0</v>
      </c>
      <c r="D25" s="158">
        <v>0</v>
      </c>
      <c r="E25" s="159">
        <f t="shared" si="0"/>
        <v>0</v>
      </c>
      <c r="F25" s="149">
        <v>0</v>
      </c>
      <c r="G25" s="149">
        <v>0</v>
      </c>
      <c r="H25" s="160">
        <f t="shared" si="1"/>
        <v>0</v>
      </c>
      <c r="I25" s="149">
        <v>0</v>
      </c>
      <c r="J25" s="149">
        <v>0</v>
      </c>
      <c r="K25" s="160">
        <f t="shared" si="5"/>
        <v>0</v>
      </c>
      <c r="L25" s="149">
        <v>0</v>
      </c>
      <c r="M25" s="149">
        <v>0</v>
      </c>
      <c r="N25" s="149">
        <v>0</v>
      </c>
      <c r="O25" s="160">
        <f t="shared" si="6"/>
        <v>0</v>
      </c>
      <c r="P25" s="149">
        <f t="shared" si="3"/>
        <v>0</v>
      </c>
      <c r="Q25" s="160">
        <f t="shared" si="4"/>
        <v>0</v>
      </c>
      <c r="R25" s="149">
        <v>0</v>
      </c>
      <c r="S25" s="151"/>
      <c r="T25" s="151"/>
    </row>
    <row r="26" spans="1:20" ht="13.5" customHeight="1" x14ac:dyDescent="0.25">
      <c r="A26" s="149">
        <v>22</v>
      </c>
      <c r="B26" s="162" t="s">
        <v>84</v>
      </c>
      <c r="C26" s="158">
        <v>6</v>
      </c>
      <c r="D26" s="158">
        <v>6</v>
      </c>
      <c r="E26" s="159">
        <f t="shared" si="0"/>
        <v>0</v>
      </c>
      <c r="F26" s="160">
        <v>0.25</v>
      </c>
      <c r="G26" s="149">
        <v>0</v>
      </c>
      <c r="H26" s="160">
        <f t="shared" si="1"/>
        <v>0.25</v>
      </c>
      <c r="I26" s="160">
        <v>0.25</v>
      </c>
      <c r="J26" s="149">
        <v>0</v>
      </c>
      <c r="K26" s="160">
        <f t="shared" si="5"/>
        <v>0.25</v>
      </c>
      <c r="L26" s="149">
        <v>0</v>
      </c>
      <c r="M26" s="149">
        <v>0</v>
      </c>
      <c r="N26" s="149">
        <v>0</v>
      </c>
      <c r="O26" s="160">
        <f t="shared" si="6"/>
        <v>0</v>
      </c>
      <c r="P26" s="149">
        <f t="shared" si="3"/>
        <v>0</v>
      </c>
      <c r="Q26" s="160">
        <f t="shared" si="4"/>
        <v>0</v>
      </c>
      <c r="R26" s="149">
        <v>0</v>
      </c>
      <c r="S26" s="151"/>
      <c r="T26" s="151"/>
    </row>
    <row r="27" spans="1:20" ht="13.5" customHeight="1" x14ac:dyDescent="0.25">
      <c r="A27" s="149">
        <v>25</v>
      </c>
      <c r="B27" s="162" t="s">
        <v>85</v>
      </c>
      <c r="C27" s="158">
        <v>8</v>
      </c>
      <c r="D27" s="158">
        <v>8</v>
      </c>
      <c r="E27" s="159">
        <f t="shared" si="0"/>
        <v>0</v>
      </c>
      <c r="F27" s="160">
        <v>0.24</v>
      </c>
      <c r="G27" s="149">
        <v>0</v>
      </c>
      <c r="H27" s="160">
        <f t="shared" si="1"/>
        <v>0.24</v>
      </c>
      <c r="I27" s="160">
        <v>0.24</v>
      </c>
      <c r="J27" s="149">
        <v>0</v>
      </c>
      <c r="K27" s="160">
        <f t="shared" si="5"/>
        <v>0.24</v>
      </c>
      <c r="L27" s="149">
        <v>0</v>
      </c>
      <c r="M27" s="149">
        <v>0</v>
      </c>
      <c r="N27" s="149">
        <v>0</v>
      </c>
      <c r="O27" s="160">
        <f t="shared" si="6"/>
        <v>0</v>
      </c>
      <c r="P27" s="149">
        <f t="shared" si="3"/>
        <v>0</v>
      </c>
      <c r="Q27" s="160">
        <f t="shared" si="4"/>
        <v>0</v>
      </c>
      <c r="R27" s="149">
        <v>0</v>
      </c>
      <c r="S27" s="151"/>
      <c r="T27" s="151"/>
    </row>
    <row r="28" spans="1:20" ht="13.5" customHeight="1" x14ac:dyDescent="0.25">
      <c r="A28" s="149">
        <v>27</v>
      </c>
      <c r="B28" s="162" t="s">
        <v>266</v>
      </c>
      <c r="C28" s="158">
        <v>0</v>
      </c>
      <c r="D28" s="158">
        <v>0</v>
      </c>
      <c r="E28" s="159">
        <f t="shared" si="0"/>
        <v>0</v>
      </c>
      <c r="F28" s="160">
        <v>0</v>
      </c>
      <c r="G28" s="149">
        <v>0</v>
      </c>
      <c r="H28" s="160">
        <v>0</v>
      </c>
      <c r="I28" s="160">
        <v>0</v>
      </c>
      <c r="J28" s="149">
        <v>0</v>
      </c>
      <c r="K28" s="160">
        <v>0</v>
      </c>
      <c r="L28" s="149">
        <v>0</v>
      </c>
      <c r="M28" s="149">
        <v>0</v>
      </c>
      <c r="N28" s="149">
        <v>0</v>
      </c>
      <c r="O28" s="160">
        <v>0</v>
      </c>
      <c r="P28" s="149">
        <v>0</v>
      </c>
      <c r="Q28" s="160">
        <v>0</v>
      </c>
      <c r="R28" s="149">
        <v>0</v>
      </c>
      <c r="S28" s="151"/>
      <c r="T28" s="151"/>
    </row>
    <row r="29" spans="1:20" ht="13.5" customHeight="1" x14ac:dyDescent="0.25">
      <c r="A29" s="149">
        <v>27</v>
      </c>
      <c r="B29" s="162" t="s">
        <v>86</v>
      </c>
      <c r="C29" s="158">
        <v>0</v>
      </c>
      <c r="D29" s="158">
        <v>0</v>
      </c>
      <c r="E29" s="159">
        <f t="shared" si="0"/>
        <v>0</v>
      </c>
      <c r="F29" s="160">
        <v>0</v>
      </c>
      <c r="G29" s="149">
        <v>0</v>
      </c>
      <c r="H29" s="160">
        <f t="shared" si="1"/>
        <v>0</v>
      </c>
      <c r="I29" s="160">
        <v>0</v>
      </c>
      <c r="J29" s="149">
        <v>0</v>
      </c>
      <c r="K29" s="160">
        <f t="shared" ref="K29:K30" si="7">I29+J29</f>
        <v>0</v>
      </c>
      <c r="L29" s="149">
        <v>0</v>
      </c>
      <c r="M29" s="149">
        <v>0</v>
      </c>
      <c r="N29" s="149">
        <v>0</v>
      </c>
      <c r="O29" s="160">
        <f t="shared" si="6"/>
        <v>0</v>
      </c>
      <c r="P29" s="149">
        <f t="shared" si="3"/>
        <v>0</v>
      </c>
      <c r="Q29" s="160">
        <f t="shared" si="4"/>
        <v>0</v>
      </c>
      <c r="R29" s="149">
        <v>0</v>
      </c>
      <c r="S29" s="151"/>
      <c r="T29" s="151" t="s">
        <v>230</v>
      </c>
    </row>
    <row r="30" spans="1:20" ht="16.5" x14ac:dyDescent="0.25">
      <c r="A30" s="163"/>
      <c r="B30" s="164" t="s">
        <v>27</v>
      </c>
      <c r="C30" s="158">
        <f>SUM(C10:C29)</f>
        <v>61</v>
      </c>
      <c r="D30" s="158">
        <f>SUM(D10:D29)</f>
        <v>61</v>
      </c>
      <c r="E30" s="159">
        <f t="shared" si="0"/>
        <v>0</v>
      </c>
      <c r="F30" s="160">
        <f>SUM(F10:F29)</f>
        <v>1.48</v>
      </c>
      <c r="G30" s="149">
        <v>0</v>
      </c>
      <c r="H30" s="160">
        <f t="shared" si="1"/>
        <v>1.48</v>
      </c>
      <c r="I30" s="160">
        <f>SUM(I10:I29)</f>
        <v>1.48</v>
      </c>
      <c r="J30" s="149">
        <v>0</v>
      </c>
      <c r="K30" s="160">
        <f t="shared" si="7"/>
        <v>1.48</v>
      </c>
      <c r="L30" s="149">
        <v>0</v>
      </c>
      <c r="M30" s="149">
        <v>0</v>
      </c>
      <c r="N30" s="149">
        <v>0</v>
      </c>
      <c r="O30" s="160">
        <f t="shared" si="6"/>
        <v>0</v>
      </c>
      <c r="P30" s="149">
        <f t="shared" si="3"/>
        <v>0</v>
      </c>
      <c r="Q30" s="160">
        <f t="shared" si="4"/>
        <v>0</v>
      </c>
      <c r="R30" s="149">
        <v>0</v>
      </c>
      <c r="S30" s="151" t="s">
        <v>230</v>
      </c>
      <c r="T30" s="151"/>
    </row>
    <row r="31" spans="1:20" ht="15" customHeight="1" x14ac:dyDescent="0.25">
      <c r="A31" s="151"/>
      <c r="B31" s="165" t="s">
        <v>87</v>
      </c>
      <c r="C31" s="149">
        <v>0</v>
      </c>
      <c r="D31" s="166">
        <v>0</v>
      </c>
      <c r="E31" s="159">
        <v>0</v>
      </c>
      <c r="F31" s="149">
        <v>0</v>
      </c>
      <c r="G31" s="149">
        <v>0</v>
      </c>
      <c r="H31" s="160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60">
        <f t="shared" si="6"/>
        <v>0</v>
      </c>
      <c r="P31" s="149">
        <f t="shared" si="3"/>
        <v>0</v>
      </c>
      <c r="Q31" s="160">
        <f t="shared" si="4"/>
        <v>0</v>
      </c>
      <c r="R31" s="149">
        <v>0</v>
      </c>
      <c r="S31" s="151"/>
      <c r="T31" s="151"/>
    </row>
    <row r="32" spans="1:20" ht="12.75" customHeight="1" x14ac:dyDescent="0.25">
      <c r="A32" s="149">
        <v>1</v>
      </c>
      <c r="B32" s="161" t="s">
        <v>88</v>
      </c>
      <c r="C32" s="167">
        <v>0</v>
      </c>
      <c r="D32" s="159">
        <v>0</v>
      </c>
      <c r="E32" s="168">
        <f t="shared" si="0"/>
        <v>0</v>
      </c>
      <c r="F32" s="149">
        <v>0</v>
      </c>
      <c r="G32" s="149">
        <v>0</v>
      </c>
      <c r="H32" s="160">
        <f t="shared" si="1"/>
        <v>0</v>
      </c>
      <c r="I32" s="149">
        <v>0</v>
      </c>
      <c r="J32" s="149">
        <v>0</v>
      </c>
      <c r="K32" s="149">
        <v>0</v>
      </c>
      <c r="L32" s="149"/>
      <c r="M32" s="149">
        <v>0</v>
      </c>
      <c r="N32" s="149">
        <v>0</v>
      </c>
      <c r="O32" s="160">
        <f t="shared" si="6"/>
        <v>0</v>
      </c>
      <c r="P32" s="149">
        <f t="shared" si="3"/>
        <v>0</v>
      </c>
      <c r="Q32" s="160">
        <f t="shared" si="4"/>
        <v>0</v>
      </c>
      <c r="R32" s="149">
        <v>0</v>
      </c>
      <c r="S32" s="151"/>
      <c r="T32" s="151"/>
    </row>
    <row r="33" spans="1:20" ht="12.75" customHeight="1" x14ac:dyDescent="0.25">
      <c r="A33" s="149">
        <v>2</v>
      </c>
      <c r="B33" s="161" t="s">
        <v>89</v>
      </c>
      <c r="C33" s="158">
        <v>0</v>
      </c>
      <c r="D33" s="159">
        <v>0</v>
      </c>
      <c r="E33" s="159">
        <f t="shared" si="0"/>
        <v>0</v>
      </c>
      <c r="F33" s="149">
        <v>0</v>
      </c>
      <c r="G33" s="149">
        <v>0</v>
      </c>
      <c r="H33" s="160">
        <f t="shared" si="1"/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60">
        <f t="shared" si="6"/>
        <v>0</v>
      </c>
      <c r="P33" s="149">
        <f t="shared" si="3"/>
        <v>0</v>
      </c>
      <c r="Q33" s="160">
        <f t="shared" si="4"/>
        <v>0</v>
      </c>
      <c r="R33" s="149">
        <v>0</v>
      </c>
      <c r="S33" s="151"/>
      <c r="T33" s="151"/>
    </row>
    <row r="34" spans="1:20" ht="12.75" customHeight="1" x14ac:dyDescent="0.25">
      <c r="A34" s="149">
        <v>3</v>
      </c>
      <c r="B34" s="169" t="s">
        <v>90</v>
      </c>
      <c r="C34" s="158">
        <v>0</v>
      </c>
      <c r="D34" s="166">
        <v>0</v>
      </c>
      <c r="E34" s="159">
        <f t="shared" si="0"/>
        <v>0</v>
      </c>
      <c r="F34" s="149">
        <v>0</v>
      </c>
      <c r="G34" s="149">
        <v>0</v>
      </c>
      <c r="H34" s="160">
        <f t="shared" si="1"/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60">
        <f t="shared" si="6"/>
        <v>0</v>
      </c>
      <c r="P34" s="149">
        <f t="shared" si="3"/>
        <v>0</v>
      </c>
      <c r="Q34" s="160">
        <f t="shared" si="4"/>
        <v>0</v>
      </c>
      <c r="R34" s="149">
        <v>0</v>
      </c>
      <c r="S34" s="151"/>
      <c r="T34" s="151"/>
    </row>
    <row r="35" spans="1:20" ht="12.75" customHeight="1" x14ac:dyDescent="0.25">
      <c r="A35" s="149">
        <v>8</v>
      </c>
      <c r="B35" s="161" t="s">
        <v>91</v>
      </c>
      <c r="C35" s="158">
        <v>0</v>
      </c>
      <c r="D35" s="166">
        <v>0</v>
      </c>
      <c r="E35" s="159">
        <f t="shared" si="0"/>
        <v>0</v>
      </c>
      <c r="F35" s="149">
        <v>0</v>
      </c>
      <c r="G35" s="149">
        <v>0</v>
      </c>
      <c r="H35" s="160">
        <f t="shared" si="1"/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60">
        <f t="shared" si="6"/>
        <v>0</v>
      </c>
      <c r="P35" s="149">
        <f t="shared" si="3"/>
        <v>0</v>
      </c>
      <c r="Q35" s="160">
        <f t="shared" si="4"/>
        <v>0</v>
      </c>
      <c r="R35" s="149">
        <v>0</v>
      </c>
      <c r="S35" s="151"/>
      <c r="T35" s="151"/>
    </row>
    <row r="36" spans="1:20" ht="17.25" x14ac:dyDescent="0.25">
      <c r="A36" s="149"/>
      <c r="B36" s="170" t="s">
        <v>32</v>
      </c>
      <c r="C36" s="171">
        <f>SUM(C32:C35)</f>
        <v>0</v>
      </c>
      <c r="D36" s="172">
        <f>SUM(D32:D35)</f>
        <v>0</v>
      </c>
      <c r="E36" s="168">
        <f t="shared" si="0"/>
        <v>0</v>
      </c>
      <c r="F36" s="149">
        <v>0</v>
      </c>
      <c r="G36" s="149">
        <v>0</v>
      </c>
      <c r="H36" s="160">
        <f t="shared" si="1"/>
        <v>0</v>
      </c>
      <c r="I36" s="149">
        <v>0</v>
      </c>
      <c r="J36" s="149">
        <v>0</v>
      </c>
      <c r="K36" s="149">
        <v>0</v>
      </c>
      <c r="L36" s="149"/>
      <c r="M36" s="149">
        <v>0</v>
      </c>
      <c r="N36" s="149">
        <v>0</v>
      </c>
      <c r="O36" s="160">
        <f t="shared" si="6"/>
        <v>0</v>
      </c>
      <c r="P36" s="149">
        <f t="shared" si="3"/>
        <v>0</v>
      </c>
      <c r="Q36" s="160">
        <f t="shared" si="4"/>
        <v>0</v>
      </c>
      <c r="R36" s="149">
        <v>0</v>
      </c>
      <c r="S36" s="151"/>
      <c r="T36" s="151"/>
    </row>
    <row r="37" spans="1:20" ht="15" customHeight="1" x14ac:dyDescent="0.25">
      <c r="A37" s="151"/>
      <c r="B37" s="173" t="s">
        <v>92</v>
      </c>
      <c r="C37" s="149">
        <v>0</v>
      </c>
      <c r="D37" s="166">
        <v>0</v>
      </c>
      <c r="E37" s="159">
        <f t="shared" si="0"/>
        <v>0</v>
      </c>
      <c r="F37" s="174">
        <v>0</v>
      </c>
      <c r="G37" s="174">
        <v>0</v>
      </c>
      <c r="H37" s="160">
        <f t="shared" si="1"/>
        <v>0</v>
      </c>
      <c r="I37" s="174">
        <v>0</v>
      </c>
      <c r="J37" s="174">
        <v>0</v>
      </c>
      <c r="K37" s="174">
        <v>0</v>
      </c>
      <c r="L37" s="174"/>
      <c r="M37" s="149">
        <v>0</v>
      </c>
      <c r="N37" s="149">
        <v>0</v>
      </c>
      <c r="O37" s="160">
        <f t="shared" si="6"/>
        <v>0</v>
      </c>
      <c r="P37" s="149">
        <f t="shared" si="3"/>
        <v>0</v>
      </c>
      <c r="Q37" s="160">
        <f t="shared" si="4"/>
        <v>0</v>
      </c>
      <c r="R37" s="174">
        <v>0</v>
      </c>
      <c r="S37" s="151"/>
      <c r="T37" s="151"/>
    </row>
    <row r="38" spans="1:20" x14ac:dyDescent="0.25">
      <c r="A38" s="149">
        <v>1</v>
      </c>
      <c r="B38" s="162" t="s">
        <v>93</v>
      </c>
      <c r="C38" s="158">
        <v>3</v>
      </c>
      <c r="D38" s="166">
        <v>3</v>
      </c>
      <c r="E38" s="159">
        <f t="shared" si="0"/>
        <v>0</v>
      </c>
      <c r="F38" s="149">
        <v>0</v>
      </c>
      <c r="G38" s="149">
        <v>0</v>
      </c>
      <c r="H38" s="160">
        <f t="shared" si="1"/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60">
        <f t="shared" si="6"/>
        <v>0</v>
      </c>
      <c r="P38" s="149">
        <f t="shared" si="3"/>
        <v>0</v>
      </c>
      <c r="Q38" s="160">
        <f t="shared" si="4"/>
        <v>0</v>
      </c>
      <c r="R38" s="149">
        <v>0</v>
      </c>
      <c r="S38" s="151"/>
      <c r="T38" s="151"/>
    </row>
    <row r="39" spans="1:20" x14ac:dyDescent="0.25">
      <c r="A39" s="149"/>
      <c r="B39" s="173" t="s">
        <v>94</v>
      </c>
      <c r="C39" s="158">
        <v>0</v>
      </c>
      <c r="D39" s="166">
        <v>0</v>
      </c>
      <c r="E39" s="159">
        <f t="shared" si="0"/>
        <v>0</v>
      </c>
      <c r="F39" s="149">
        <v>0</v>
      </c>
      <c r="G39" s="149">
        <v>0</v>
      </c>
      <c r="H39" s="160">
        <f t="shared" si="1"/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60">
        <f t="shared" si="6"/>
        <v>0</v>
      </c>
      <c r="P39" s="149">
        <f t="shared" si="3"/>
        <v>0</v>
      </c>
      <c r="Q39" s="160">
        <f t="shared" si="4"/>
        <v>0</v>
      </c>
      <c r="R39" s="149">
        <v>0</v>
      </c>
      <c r="S39" s="151"/>
      <c r="T39" s="151"/>
    </row>
    <row r="40" spans="1:20" ht="25.5" x14ac:dyDescent="0.25">
      <c r="A40" s="149">
        <v>1</v>
      </c>
      <c r="B40" s="162" t="s">
        <v>95</v>
      </c>
      <c r="C40" s="158">
        <v>12</v>
      </c>
      <c r="D40" s="166">
        <v>12</v>
      </c>
      <c r="E40" s="159">
        <f t="shared" si="0"/>
        <v>0</v>
      </c>
      <c r="F40" s="149">
        <v>0</v>
      </c>
      <c r="G40" s="149">
        <v>0</v>
      </c>
      <c r="H40" s="160">
        <f t="shared" si="1"/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60">
        <f t="shared" si="6"/>
        <v>0</v>
      </c>
      <c r="P40" s="149">
        <f t="shared" si="3"/>
        <v>0</v>
      </c>
      <c r="Q40" s="160">
        <f t="shared" si="4"/>
        <v>0</v>
      </c>
      <c r="R40" s="149">
        <v>0</v>
      </c>
      <c r="S40" s="151"/>
      <c r="T40" s="151"/>
    </row>
    <row r="41" spans="1:20" ht="15.75" customHeight="1" x14ac:dyDescent="0.25">
      <c r="A41" s="151"/>
      <c r="B41" s="175" t="s">
        <v>37</v>
      </c>
      <c r="C41" s="158">
        <v>0</v>
      </c>
      <c r="D41" s="166">
        <v>0</v>
      </c>
      <c r="E41" s="159">
        <f t="shared" si="0"/>
        <v>0</v>
      </c>
      <c r="F41" s="149">
        <v>0</v>
      </c>
      <c r="G41" s="149">
        <v>0</v>
      </c>
      <c r="H41" s="160">
        <f t="shared" si="1"/>
        <v>0</v>
      </c>
      <c r="I41" s="149">
        <v>0</v>
      </c>
      <c r="J41" s="149">
        <v>0</v>
      </c>
      <c r="K41" s="149">
        <v>0</v>
      </c>
      <c r="L41" s="176"/>
      <c r="M41" s="149">
        <v>0</v>
      </c>
      <c r="N41" s="149">
        <v>0</v>
      </c>
      <c r="O41" s="160">
        <f t="shared" si="6"/>
        <v>0</v>
      </c>
      <c r="P41" s="149">
        <f t="shared" si="3"/>
        <v>0</v>
      </c>
      <c r="Q41" s="160">
        <f t="shared" si="4"/>
        <v>0</v>
      </c>
      <c r="R41" s="176">
        <v>0</v>
      </c>
      <c r="S41" s="151"/>
      <c r="T41" s="151"/>
    </row>
    <row r="42" spans="1:20" x14ac:dyDescent="0.25">
      <c r="A42" s="149">
        <v>1</v>
      </c>
      <c r="B42" s="162" t="s">
        <v>96</v>
      </c>
      <c r="C42" s="158">
        <v>11</v>
      </c>
      <c r="D42" s="166">
        <v>11</v>
      </c>
      <c r="E42" s="159">
        <f t="shared" si="0"/>
        <v>0</v>
      </c>
      <c r="F42" s="149">
        <v>0</v>
      </c>
      <c r="G42" s="149">
        <v>0</v>
      </c>
      <c r="H42" s="160">
        <f t="shared" si="1"/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60">
        <f t="shared" si="6"/>
        <v>0</v>
      </c>
      <c r="P42" s="149">
        <f t="shared" si="3"/>
        <v>0</v>
      </c>
      <c r="Q42" s="160">
        <f t="shared" si="4"/>
        <v>0</v>
      </c>
      <c r="R42" s="149">
        <v>0</v>
      </c>
      <c r="S42" s="151"/>
      <c r="T42" s="151"/>
    </row>
    <row r="43" spans="1:20" ht="15.75" customHeight="1" x14ac:dyDescent="0.25">
      <c r="A43" s="151"/>
      <c r="B43" s="175" t="s">
        <v>97</v>
      </c>
      <c r="C43" s="158">
        <v>0</v>
      </c>
      <c r="D43" s="166">
        <v>0</v>
      </c>
      <c r="E43" s="159">
        <f t="shared" si="0"/>
        <v>0</v>
      </c>
      <c r="F43" s="149">
        <v>0</v>
      </c>
      <c r="G43" s="149">
        <v>0</v>
      </c>
      <c r="H43" s="160">
        <f t="shared" si="1"/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60">
        <f t="shared" si="6"/>
        <v>0</v>
      </c>
      <c r="P43" s="149">
        <f t="shared" si="3"/>
        <v>0</v>
      </c>
      <c r="Q43" s="160">
        <f t="shared" si="4"/>
        <v>0</v>
      </c>
      <c r="R43" s="176">
        <v>0</v>
      </c>
      <c r="S43" s="151"/>
      <c r="T43" s="151"/>
    </row>
    <row r="44" spans="1:20" x14ac:dyDescent="0.25">
      <c r="A44" s="149">
        <v>1</v>
      </c>
      <c r="B44" s="177" t="s">
        <v>40</v>
      </c>
      <c r="C44" s="158">
        <v>16</v>
      </c>
      <c r="D44" s="166">
        <v>16</v>
      </c>
      <c r="E44" s="159">
        <f>C44-D44</f>
        <v>0</v>
      </c>
      <c r="F44" s="149">
        <v>0</v>
      </c>
      <c r="G44" s="149">
        <v>0</v>
      </c>
      <c r="H44" s="160">
        <f t="shared" si="1"/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60">
        <f t="shared" si="6"/>
        <v>0</v>
      </c>
      <c r="P44" s="149">
        <f t="shared" si="3"/>
        <v>0</v>
      </c>
      <c r="Q44" s="160">
        <f t="shared" si="4"/>
        <v>0</v>
      </c>
      <c r="R44" s="149">
        <v>0</v>
      </c>
      <c r="S44" s="151"/>
      <c r="T44" s="151"/>
    </row>
    <row r="45" spans="1:20" x14ac:dyDescent="0.25">
      <c r="A45" s="149">
        <v>2</v>
      </c>
      <c r="B45" s="177" t="s">
        <v>41</v>
      </c>
      <c r="C45" s="158">
        <v>8</v>
      </c>
      <c r="D45" s="166">
        <v>8</v>
      </c>
      <c r="E45" s="159">
        <f t="shared" si="0"/>
        <v>0</v>
      </c>
      <c r="F45" s="149">
        <v>0</v>
      </c>
      <c r="G45" s="149">
        <v>0</v>
      </c>
      <c r="H45" s="160">
        <f t="shared" si="1"/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60">
        <f t="shared" si="6"/>
        <v>0</v>
      </c>
      <c r="P45" s="149">
        <f t="shared" si="3"/>
        <v>0</v>
      </c>
      <c r="Q45" s="160">
        <f t="shared" si="4"/>
        <v>0</v>
      </c>
      <c r="R45" s="149">
        <v>0</v>
      </c>
      <c r="S45" s="151"/>
      <c r="T45" s="151"/>
    </row>
    <row r="46" spans="1:20" x14ac:dyDescent="0.25">
      <c r="A46" s="149">
        <v>3</v>
      </c>
      <c r="B46" s="177" t="s">
        <v>42</v>
      </c>
      <c r="C46" s="158">
        <v>0</v>
      </c>
      <c r="D46" s="166">
        <v>0</v>
      </c>
      <c r="E46" s="159">
        <f t="shared" si="0"/>
        <v>0</v>
      </c>
      <c r="F46" s="149">
        <v>0</v>
      </c>
      <c r="G46" s="149">
        <v>0</v>
      </c>
      <c r="H46" s="160">
        <f t="shared" si="1"/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60">
        <f t="shared" si="6"/>
        <v>0</v>
      </c>
      <c r="P46" s="149">
        <f t="shared" si="3"/>
        <v>0</v>
      </c>
      <c r="Q46" s="160">
        <f t="shared" si="4"/>
        <v>0</v>
      </c>
      <c r="R46" s="149">
        <v>0</v>
      </c>
      <c r="S46" s="151"/>
      <c r="T46" s="151"/>
    </row>
    <row r="47" spans="1:20" ht="16.5" x14ac:dyDescent="0.25">
      <c r="A47" s="149"/>
      <c r="B47" s="164" t="s">
        <v>43</v>
      </c>
      <c r="C47" s="158">
        <f>SUM(C44:C46)</f>
        <v>24</v>
      </c>
      <c r="D47" s="166">
        <f>SUM(D44:D46)</f>
        <v>24</v>
      </c>
      <c r="E47" s="159">
        <f t="shared" si="0"/>
        <v>0</v>
      </c>
      <c r="F47" s="149">
        <v>0</v>
      </c>
      <c r="G47" s="149">
        <v>0</v>
      </c>
      <c r="H47" s="160">
        <f t="shared" si="1"/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60">
        <f t="shared" si="6"/>
        <v>0</v>
      </c>
      <c r="P47" s="149">
        <f t="shared" si="3"/>
        <v>0</v>
      </c>
      <c r="Q47" s="160">
        <f t="shared" si="4"/>
        <v>0</v>
      </c>
      <c r="R47" s="149">
        <v>0</v>
      </c>
      <c r="S47" s="151"/>
      <c r="T47" s="151"/>
    </row>
    <row r="48" spans="1:20" ht="15.75" customHeight="1" x14ac:dyDescent="0.25">
      <c r="A48" s="151"/>
      <c r="B48" s="178" t="s">
        <v>44</v>
      </c>
      <c r="C48" s="158">
        <v>0</v>
      </c>
      <c r="D48" s="166"/>
      <c r="E48" s="159">
        <f t="shared" si="0"/>
        <v>0</v>
      </c>
      <c r="F48" s="149">
        <v>0</v>
      </c>
      <c r="G48" s="149">
        <v>0</v>
      </c>
      <c r="H48" s="160">
        <f t="shared" si="1"/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60">
        <f t="shared" si="6"/>
        <v>0</v>
      </c>
      <c r="P48" s="149">
        <f t="shared" si="3"/>
        <v>0</v>
      </c>
      <c r="Q48" s="160">
        <f t="shared" si="4"/>
        <v>0</v>
      </c>
      <c r="R48" s="179">
        <v>0</v>
      </c>
      <c r="S48" s="151"/>
      <c r="T48" s="151"/>
    </row>
    <row r="49" spans="1:20" x14ac:dyDescent="0.25">
      <c r="A49" s="149">
        <v>1</v>
      </c>
      <c r="B49" s="162" t="s">
        <v>98</v>
      </c>
      <c r="C49" s="158">
        <v>0</v>
      </c>
      <c r="D49" s="166">
        <v>0</v>
      </c>
      <c r="E49" s="159">
        <v>0</v>
      </c>
      <c r="F49" s="149">
        <v>0</v>
      </c>
      <c r="G49" s="149">
        <v>0</v>
      </c>
      <c r="H49" s="160">
        <f t="shared" si="1"/>
        <v>0</v>
      </c>
      <c r="I49" s="149">
        <v>0</v>
      </c>
      <c r="J49" s="149">
        <v>0</v>
      </c>
      <c r="K49" s="149">
        <v>0</v>
      </c>
      <c r="L49" s="149">
        <v>0</v>
      </c>
      <c r="M49" s="149">
        <v>0</v>
      </c>
      <c r="N49" s="149">
        <v>0</v>
      </c>
      <c r="O49" s="160">
        <f t="shared" si="6"/>
        <v>0</v>
      </c>
      <c r="P49" s="149">
        <f t="shared" si="3"/>
        <v>0</v>
      </c>
      <c r="Q49" s="160">
        <f t="shared" si="4"/>
        <v>0</v>
      </c>
      <c r="R49" s="149">
        <v>0</v>
      </c>
      <c r="S49" s="151"/>
      <c r="T49" s="151"/>
    </row>
    <row r="50" spans="1:20" ht="15.75" x14ac:dyDescent="0.25">
      <c r="A50" s="149">
        <v>2</v>
      </c>
      <c r="B50" s="180" t="s">
        <v>99</v>
      </c>
      <c r="C50" s="158">
        <v>5</v>
      </c>
      <c r="D50" s="166">
        <v>5</v>
      </c>
      <c r="E50" s="159">
        <f t="shared" si="0"/>
        <v>0</v>
      </c>
      <c r="F50" s="149">
        <v>0</v>
      </c>
      <c r="G50" s="149">
        <v>0</v>
      </c>
      <c r="H50" s="160">
        <f t="shared" si="1"/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60">
        <f t="shared" si="6"/>
        <v>0</v>
      </c>
      <c r="P50" s="149">
        <f t="shared" si="3"/>
        <v>0</v>
      </c>
      <c r="Q50" s="160">
        <f t="shared" si="4"/>
        <v>0</v>
      </c>
      <c r="R50" s="149">
        <v>0</v>
      </c>
      <c r="S50" s="151" t="s">
        <v>230</v>
      </c>
      <c r="T50" s="151"/>
    </row>
    <row r="51" spans="1:20" ht="15.75" x14ac:dyDescent="0.25">
      <c r="A51" s="149">
        <v>3</v>
      </c>
      <c r="B51" s="180" t="s">
        <v>100</v>
      </c>
      <c r="C51" s="158">
        <v>2</v>
      </c>
      <c r="D51" s="166">
        <v>2</v>
      </c>
      <c r="E51" s="159">
        <f t="shared" si="0"/>
        <v>0</v>
      </c>
      <c r="F51" s="149">
        <v>0</v>
      </c>
      <c r="G51" s="149">
        <v>0</v>
      </c>
      <c r="H51" s="160">
        <f t="shared" si="1"/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60">
        <f t="shared" si="6"/>
        <v>0</v>
      </c>
      <c r="P51" s="149">
        <f t="shared" si="3"/>
        <v>0</v>
      </c>
      <c r="Q51" s="160">
        <f t="shared" si="4"/>
        <v>0</v>
      </c>
      <c r="R51" s="149">
        <v>0</v>
      </c>
      <c r="S51" s="151"/>
      <c r="T51" s="151"/>
    </row>
    <row r="52" spans="1:20" x14ac:dyDescent="0.25">
      <c r="A52" s="149"/>
      <c r="B52" s="177" t="s">
        <v>289</v>
      </c>
      <c r="C52" s="158">
        <f>SUM(C49:C51)</f>
        <v>7</v>
      </c>
      <c r="D52" s="172">
        <v>7</v>
      </c>
      <c r="E52" s="159">
        <f t="shared" si="0"/>
        <v>0</v>
      </c>
      <c r="F52" s="149">
        <v>0</v>
      </c>
      <c r="G52" s="149">
        <v>0</v>
      </c>
      <c r="H52" s="160">
        <f t="shared" si="1"/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60">
        <f t="shared" si="6"/>
        <v>0</v>
      </c>
      <c r="P52" s="149">
        <f t="shared" si="3"/>
        <v>0</v>
      </c>
      <c r="Q52" s="160">
        <f t="shared" si="4"/>
        <v>0</v>
      </c>
      <c r="R52" s="149">
        <v>0</v>
      </c>
      <c r="S52" s="151"/>
      <c r="T52" s="151"/>
    </row>
    <row r="53" spans="1:20" ht="15" customHeight="1" x14ac:dyDescent="0.25">
      <c r="A53" s="151"/>
      <c r="B53" s="181" t="s">
        <v>48</v>
      </c>
      <c r="C53" s="158">
        <v>0</v>
      </c>
      <c r="D53" s="166">
        <v>0</v>
      </c>
      <c r="E53" s="159">
        <f t="shared" si="0"/>
        <v>0</v>
      </c>
      <c r="F53" s="149">
        <v>0</v>
      </c>
      <c r="G53" s="149">
        <v>0</v>
      </c>
      <c r="H53" s="160">
        <f t="shared" si="1"/>
        <v>0</v>
      </c>
      <c r="I53" s="149">
        <v>0</v>
      </c>
      <c r="J53" s="182"/>
      <c r="K53" s="182"/>
      <c r="L53" s="149">
        <v>0</v>
      </c>
      <c r="M53" s="149">
        <v>0</v>
      </c>
      <c r="N53" s="149">
        <v>0</v>
      </c>
      <c r="O53" s="160">
        <f t="shared" si="6"/>
        <v>0</v>
      </c>
      <c r="P53" s="149">
        <f t="shared" si="3"/>
        <v>0</v>
      </c>
      <c r="Q53" s="160">
        <f t="shared" si="4"/>
        <v>0</v>
      </c>
      <c r="R53" s="183">
        <v>0</v>
      </c>
      <c r="S53" s="151"/>
      <c r="T53" s="151"/>
    </row>
    <row r="54" spans="1:20" x14ac:dyDescent="0.25">
      <c r="A54" s="149">
        <v>1</v>
      </c>
      <c r="B54" s="177" t="s">
        <v>101</v>
      </c>
      <c r="C54" s="158">
        <v>3</v>
      </c>
      <c r="D54" s="166">
        <v>3</v>
      </c>
      <c r="E54" s="159">
        <f t="shared" si="0"/>
        <v>0</v>
      </c>
      <c r="F54" s="149">
        <v>0</v>
      </c>
      <c r="G54" s="149">
        <v>0</v>
      </c>
      <c r="H54" s="160">
        <f t="shared" si="1"/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60">
        <f t="shared" si="6"/>
        <v>0</v>
      </c>
      <c r="P54" s="149">
        <f t="shared" si="3"/>
        <v>0</v>
      </c>
      <c r="Q54" s="160">
        <f t="shared" si="4"/>
        <v>0</v>
      </c>
      <c r="R54" s="149">
        <v>0</v>
      </c>
      <c r="S54" s="151"/>
      <c r="T54" s="151" t="s">
        <v>230</v>
      </c>
    </row>
    <row r="55" spans="1:20" ht="15" customHeight="1" x14ac:dyDescent="0.25">
      <c r="A55" s="151"/>
      <c r="B55" s="181" t="s">
        <v>50</v>
      </c>
      <c r="C55" s="158">
        <v>0</v>
      </c>
      <c r="D55" s="166">
        <v>0</v>
      </c>
      <c r="E55" s="159">
        <f t="shared" si="0"/>
        <v>0</v>
      </c>
      <c r="F55" s="149">
        <v>0</v>
      </c>
      <c r="G55" s="149">
        <v>0</v>
      </c>
      <c r="H55" s="160">
        <f t="shared" si="1"/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60">
        <f t="shared" si="6"/>
        <v>0</v>
      </c>
      <c r="P55" s="149">
        <f t="shared" si="3"/>
        <v>0</v>
      </c>
      <c r="Q55" s="160">
        <f t="shared" si="4"/>
        <v>0</v>
      </c>
      <c r="R55" s="183">
        <v>0</v>
      </c>
      <c r="S55" s="151"/>
      <c r="T55" s="151"/>
    </row>
    <row r="56" spans="1:20" x14ac:dyDescent="0.25">
      <c r="A56" s="149">
        <v>1</v>
      </c>
      <c r="B56" s="177" t="s">
        <v>103</v>
      </c>
      <c r="C56" s="158">
        <v>99</v>
      </c>
      <c r="D56" s="166">
        <v>99</v>
      </c>
      <c r="E56" s="159">
        <v>0.03</v>
      </c>
      <c r="F56" s="149">
        <v>0.03</v>
      </c>
      <c r="G56" s="149">
        <v>0</v>
      </c>
      <c r="H56" s="160">
        <f t="shared" si="1"/>
        <v>0.03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60">
        <v>0</v>
      </c>
      <c r="P56" s="149">
        <f t="shared" si="3"/>
        <v>0</v>
      </c>
      <c r="Q56" s="160">
        <v>0</v>
      </c>
      <c r="R56" s="149">
        <v>0</v>
      </c>
      <c r="S56" s="151" t="s">
        <v>230</v>
      </c>
      <c r="T56" s="151"/>
    </row>
    <row r="57" spans="1:20" ht="22.5" x14ac:dyDescent="0.25">
      <c r="A57" s="183">
        <v>1</v>
      </c>
      <c r="B57" s="161" t="s">
        <v>177</v>
      </c>
      <c r="C57" s="158">
        <v>0</v>
      </c>
      <c r="D57" s="166">
        <v>0</v>
      </c>
      <c r="E57" s="159">
        <v>0</v>
      </c>
      <c r="F57" s="149">
        <v>0</v>
      </c>
      <c r="G57" s="149">
        <v>0</v>
      </c>
      <c r="H57" s="160">
        <f t="shared" si="1"/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60">
        <f t="shared" si="6"/>
        <v>0</v>
      </c>
      <c r="P57" s="149">
        <f t="shared" si="3"/>
        <v>0</v>
      </c>
      <c r="Q57" s="160">
        <f t="shared" si="4"/>
        <v>0</v>
      </c>
      <c r="R57" s="149">
        <v>0</v>
      </c>
      <c r="S57" s="151"/>
      <c r="T57" s="151"/>
    </row>
    <row r="58" spans="1:20" ht="22.5" x14ac:dyDescent="0.25">
      <c r="A58" s="183">
        <v>1</v>
      </c>
      <c r="B58" s="161" t="s">
        <v>262</v>
      </c>
      <c r="C58" s="158">
        <v>10</v>
      </c>
      <c r="D58" s="166">
        <v>10</v>
      </c>
      <c r="E58" s="159">
        <f t="shared" si="0"/>
        <v>0</v>
      </c>
      <c r="F58" s="149">
        <v>0</v>
      </c>
      <c r="G58" s="149">
        <v>0</v>
      </c>
      <c r="H58" s="160">
        <f t="shared" si="1"/>
        <v>0</v>
      </c>
      <c r="I58" s="149">
        <v>0</v>
      </c>
      <c r="J58" s="149">
        <v>0</v>
      </c>
      <c r="K58" s="149">
        <v>0</v>
      </c>
      <c r="L58" s="149">
        <v>0</v>
      </c>
      <c r="M58" s="149">
        <v>0</v>
      </c>
      <c r="N58" s="149">
        <v>0</v>
      </c>
      <c r="O58" s="160">
        <f t="shared" si="6"/>
        <v>0</v>
      </c>
      <c r="P58" s="149">
        <f t="shared" si="3"/>
        <v>0</v>
      </c>
      <c r="Q58" s="160">
        <f t="shared" si="4"/>
        <v>0</v>
      </c>
      <c r="R58" s="149">
        <v>0</v>
      </c>
      <c r="S58" s="151"/>
      <c r="T58" s="151"/>
    </row>
    <row r="59" spans="1:20" x14ac:dyDescent="0.25">
      <c r="A59" s="183"/>
      <c r="B59" s="184" t="s">
        <v>290</v>
      </c>
      <c r="C59" s="167">
        <v>158</v>
      </c>
      <c r="D59" s="185">
        <v>158</v>
      </c>
      <c r="E59" s="159">
        <f t="shared" si="0"/>
        <v>0</v>
      </c>
      <c r="F59" s="149">
        <v>0.03</v>
      </c>
      <c r="G59" s="149">
        <v>0</v>
      </c>
      <c r="H59" s="160">
        <v>0.03</v>
      </c>
      <c r="I59" s="149">
        <v>0.03</v>
      </c>
      <c r="J59" s="149">
        <v>0</v>
      </c>
      <c r="K59" s="160">
        <v>0.03</v>
      </c>
      <c r="L59" s="149">
        <v>0</v>
      </c>
      <c r="M59" s="149">
        <v>0</v>
      </c>
      <c r="N59" s="149">
        <v>0</v>
      </c>
      <c r="O59" s="160">
        <v>0</v>
      </c>
      <c r="P59" s="149">
        <f t="shared" si="3"/>
        <v>0</v>
      </c>
      <c r="Q59" s="160">
        <v>0</v>
      </c>
      <c r="R59" s="149">
        <v>0</v>
      </c>
      <c r="S59" s="151"/>
      <c r="T59" s="151"/>
    </row>
    <row r="60" spans="1:20" ht="25.5" x14ac:dyDescent="0.25">
      <c r="A60" s="183"/>
      <c r="B60" s="184" t="s">
        <v>291</v>
      </c>
      <c r="C60" s="171">
        <v>221</v>
      </c>
      <c r="D60" s="186">
        <v>221</v>
      </c>
      <c r="E60" s="168">
        <f>E30+E36+E59</f>
        <v>0</v>
      </c>
      <c r="F60" s="160">
        <v>1.51</v>
      </c>
      <c r="G60" s="160">
        <f t="shared" ref="G60:N60" si="8">G30+G36+G59</f>
        <v>0</v>
      </c>
      <c r="H60" s="160">
        <f t="shared" si="8"/>
        <v>1.51</v>
      </c>
      <c r="I60" s="160">
        <f>I30+I36+I59</f>
        <v>1.51</v>
      </c>
      <c r="J60" s="160">
        <f t="shared" si="8"/>
        <v>0</v>
      </c>
      <c r="K60" s="160">
        <f t="shared" si="8"/>
        <v>1.51</v>
      </c>
      <c r="L60" s="160">
        <f t="shared" si="8"/>
        <v>0</v>
      </c>
      <c r="M60" s="160">
        <f t="shared" si="8"/>
        <v>0</v>
      </c>
      <c r="N60" s="160">
        <f t="shared" si="8"/>
        <v>0</v>
      </c>
      <c r="O60" s="160">
        <v>0</v>
      </c>
      <c r="P60" s="149">
        <f t="shared" si="3"/>
        <v>0</v>
      </c>
      <c r="Q60" s="160">
        <f t="shared" si="4"/>
        <v>0</v>
      </c>
      <c r="R60" s="149">
        <f>R30+R36+R59</f>
        <v>0</v>
      </c>
      <c r="S60" s="151"/>
      <c r="T60" s="151"/>
    </row>
    <row r="61" spans="1:20" ht="22.5" x14ac:dyDescent="0.25">
      <c r="A61" s="183"/>
      <c r="B61" s="187" t="s">
        <v>292</v>
      </c>
      <c r="C61" s="171">
        <v>0</v>
      </c>
      <c r="D61" s="171">
        <v>0</v>
      </c>
      <c r="E61" s="167">
        <f>E60+[1]Sheet9!E26</f>
        <v>0</v>
      </c>
      <c r="F61" s="160">
        <v>0</v>
      </c>
      <c r="G61" s="160">
        <v>0</v>
      </c>
      <c r="H61" s="160">
        <v>0</v>
      </c>
      <c r="I61" s="160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60">
        <v>0</v>
      </c>
      <c r="P61" s="149">
        <v>0</v>
      </c>
      <c r="Q61" s="160">
        <f t="shared" si="4"/>
        <v>0</v>
      </c>
      <c r="R61" s="149">
        <v>0</v>
      </c>
      <c r="S61" s="151"/>
      <c r="T61" s="151" t="s">
        <v>230</v>
      </c>
    </row>
    <row r="62" spans="1:20" x14ac:dyDescent="0.25">
      <c r="M62" s="69"/>
      <c r="N62" s="69"/>
    </row>
  </sheetData>
  <mergeCells count="19">
    <mergeCell ref="C3:E4"/>
    <mergeCell ref="F3:Q4"/>
    <mergeCell ref="L6:L7"/>
    <mergeCell ref="M6:M7"/>
    <mergeCell ref="O6:O7"/>
    <mergeCell ref="P6:P7"/>
    <mergeCell ref="A9:R9"/>
    <mergeCell ref="C5:C7"/>
    <mergeCell ref="D5:D7"/>
    <mergeCell ref="F5:H5"/>
    <mergeCell ref="I5:K5"/>
    <mergeCell ref="L5:N5"/>
    <mergeCell ref="O5:Q5"/>
    <mergeCell ref="F6:F7"/>
    <mergeCell ref="G6:G7"/>
    <mergeCell ref="I6:I7"/>
    <mergeCell ref="J6:J7"/>
    <mergeCell ref="B2:B7"/>
    <mergeCell ref="C2:Q2"/>
  </mergeCells>
  <pageMargins left="0.2" right="0.2" top="0.2" bottom="0.2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41" workbookViewId="0">
      <selection activeCell="N53" sqref="A2:R53"/>
    </sheetView>
  </sheetViews>
  <sheetFormatPr defaultRowHeight="15.75" x14ac:dyDescent="0.3"/>
  <cols>
    <col min="1" max="1" width="2.42578125" style="60" customWidth="1"/>
    <col min="2" max="2" width="13.5703125" style="60" customWidth="1"/>
    <col min="3" max="3" width="8.7109375" style="60" customWidth="1"/>
    <col min="4" max="4" width="7.85546875" style="60" customWidth="1"/>
    <col min="5" max="5" width="9" style="60" customWidth="1"/>
    <col min="6" max="6" width="7.7109375" style="60" customWidth="1"/>
    <col min="7" max="7" width="6.85546875" style="60" customWidth="1"/>
    <col min="8" max="8" width="7.7109375" style="60" customWidth="1"/>
    <col min="9" max="10" width="6.140625" style="60" customWidth="1"/>
    <col min="11" max="11" width="7.28515625" style="60" customWidth="1"/>
    <col min="12" max="12" width="8.140625" style="60" customWidth="1"/>
    <col min="13" max="13" width="7" style="60" customWidth="1"/>
    <col min="14" max="14" width="7.7109375" style="60" customWidth="1"/>
    <col min="15" max="15" width="4" style="60" customWidth="1"/>
    <col min="16" max="16" width="4.140625" style="60" customWidth="1"/>
    <col min="17" max="18" width="5.42578125" style="60" customWidth="1"/>
    <col min="19" max="16384" width="9.140625" style="60"/>
  </cols>
  <sheetData>
    <row r="1" spans="1:21" ht="16.5" thickBot="1" x14ac:dyDescent="0.35">
      <c r="A1" s="5"/>
    </row>
    <row r="2" spans="1:21" ht="25.5" x14ac:dyDescent="0.3">
      <c r="A2" s="368" t="s">
        <v>3</v>
      </c>
      <c r="B2" s="150" t="s">
        <v>52</v>
      </c>
      <c r="C2" s="150" t="s">
        <v>272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1" x14ac:dyDescent="0.3">
      <c r="A3" s="369" t="s">
        <v>4</v>
      </c>
      <c r="B3" s="150"/>
      <c r="C3" s="150" t="s">
        <v>54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 t="s">
        <v>55</v>
      </c>
      <c r="P3" s="150"/>
      <c r="Q3" s="150"/>
      <c r="R3" s="150"/>
    </row>
    <row r="4" spans="1:21" x14ac:dyDescent="0.3">
      <c r="A4" s="370"/>
      <c r="B4" s="150"/>
      <c r="C4" s="150" t="s">
        <v>56</v>
      </c>
      <c r="D4" s="150"/>
      <c r="E4" s="150"/>
      <c r="F4" s="150" t="s">
        <v>57</v>
      </c>
      <c r="G4" s="150"/>
      <c r="H4" s="150"/>
      <c r="I4" s="153" t="s">
        <v>235</v>
      </c>
      <c r="J4" s="150"/>
      <c r="K4" s="150"/>
      <c r="L4" s="150" t="s">
        <v>59</v>
      </c>
      <c r="M4" s="150"/>
      <c r="N4" s="150"/>
      <c r="O4" s="150" t="s">
        <v>106</v>
      </c>
      <c r="P4" s="150" t="s">
        <v>57</v>
      </c>
      <c r="Q4" s="154" t="s">
        <v>60</v>
      </c>
      <c r="R4" s="149" t="s">
        <v>61</v>
      </c>
    </row>
    <row r="5" spans="1:21" ht="38.25" x14ac:dyDescent="0.3">
      <c r="A5" s="370"/>
      <c r="B5" s="150"/>
      <c r="C5" s="150" t="s">
        <v>63</v>
      </c>
      <c r="D5" s="150" t="s">
        <v>64</v>
      </c>
      <c r="E5" s="154" t="s">
        <v>61</v>
      </c>
      <c r="F5" s="150" t="s">
        <v>236</v>
      </c>
      <c r="G5" s="150" t="s">
        <v>64</v>
      </c>
      <c r="H5" s="154" t="s">
        <v>61</v>
      </c>
      <c r="I5" s="150" t="s">
        <v>236</v>
      </c>
      <c r="J5" s="150" t="s">
        <v>64</v>
      </c>
      <c r="K5" s="149" t="s">
        <v>61</v>
      </c>
      <c r="L5" s="150" t="s">
        <v>236</v>
      </c>
      <c r="M5" s="150" t="s">
        <v>64</v>
      </c>
      <c r="N5" s="149" t="s">
        <v>61</v>
      </c>
      <c r="O5" s="150"/>
      <c r="P5" s="150"/>
      <c r="Q5" s="153" t="s">
        <v>105</v>
      </c>
      <c r="R5" s="149" t="s">
        <v>62</v>
      </c>
    </row>
    <row r="6" spans="1:21" ht="22.5" customHeight="1" x14ac:dyDescent="0.3">
      <c r="A6" s="370"/>
      <c r="B6" s="150"/>
      <c r="C6" s="150"/>
      <c r="D6" s="150"/>
      <c r="E6" s="154" t="s">
        <v>65</v>
      </c>
      <c r="F6" s="150"/>
      <c r="G6" s="150"/>
      <c r="H6" s="154" t="s">
        <v>66</v>
      </c>
      <c r="I6" s="150"/>
      <c r="J6" s="150"/>
      <c r="K6" s="149" t="s">
        <v>67</v>
      </c>
      <c r="L6" s="150"/>
      <c r="M6" s="150"/>
      <c r="N6" s="149" t="s">
        <v>68</v>
      </c>
      <c r="O6" s="150"/>
      <c r="P6" s="150"/>
      <c r="Q6" s="153"/>
      <c r="R6" s="371"/>
    </row>
    <row r="7" spans="1:21" ht="16.5" thickBot="1" x14ac:dyDescent="0.35">
      <c r="A7" s="372"/>
      <c r="B7" s="150"/>
      <c r="C7" s="149">
        <v>7</v>
      </c>
      <c r="D7" s="149">
        <v>8</v>
      </c>
      <c r="E7" s="149">
        <v>9</v>
      </c>
      <c r="F7" s="149">
        <v>10</v>
      </c>
      <c r="G7" s="149">
        <v>11</v>
      </c>
      <c r="H7" s="149">
        <v>12</v>
      </c>
      <c r="I7" s="149">
        <v>13</v>
      </c>
      <c r="J7" s="149">
        <v>14</v>
      </c>
      <c r="K7" s="149">
        <v>15</v>
      </c>
      <c r="L7" s="149">
        <v>16</v>
      </c>
      <c r="M7" s="149">
        <v>17</v>
      </c>
      <c r="N7" s="149">
        <v>18</v>
      </c>
      <c r="O7" s="149">
        <v>19</v>
      </c>
      <c r="P7" s="149">
        <v>20</v>
      </c>
      <c r="Q7" s="149">
        <v>21</v>
      </c>
      <c r="R7" s="149">
        <v>22</v>
      </c>
    </row>
    <row r="8" spans="1:21" ht="16.5" thickBot="1" x14ac:dyDescent="0.35">
      <c r="A8" s="288"/>
      <c r="B8" s="149" t="s">
        <v>11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pans="1:21" ht="14.25" customHeight="1" thickBot="1" x14ac:dyDescent="0.35">
      <c r="A9" s="288">
        <v>1</v>
      </c>
      <c r="B9" s="373" t="s">
        <v>69</v>
      </c>
      <c r="C9" s="159">
        <v>101</v>
      </c>
      <c r="D9" s="159">
        <v>59</v>
      </c>
      <c r="E9" s="159">
        <f>C9+D9</f>
        <v>160</v>
      </c>
      <c r="F9" s="159">
        <v>60</v>
      </c>
      <c r="G9" s="159">
        <v>0</v>
      </c>
      <c r="H9" s="159">
        <v>60</v>
      </c>
      <c r="I9" s="158">
        <v>0</v>
      </c>
      <c r="J9" s="158">
        <v>0</v>
      </c>
      <c r="K9" s="158">
        <f>I9+J9</f>
        <v>0</v>
      </c>
      <c r="L9" s="159">
        <v>161</v>
      </c>
      <c r="M9" s="159">
        <v>59</v>
      </c>
      <c r="N9" s="159">
        <f>L9+M9</f>
        <v>220</v>
      </c>
      <c r="O9" s="149">
        <v>0</v>
      </c>
      <c r="P9" s="149">
        <v>0</v>
      </c>
      <c r="Q9" s="149">
        <v>0</v>
      </c>
      <c r="R9" s="149">
        <v>0</v>
      </c>
    </row>
    <row r="10" spans="1:21" ht="14.25" customHeight="1" thickBot="1" x14ac:dyDescent="0.35">
      <c r="A10" s="374">
        <v>2</v>
      </c>
      <c r="B10" s="375" t="s">
        <v>70</v>
      </c>
      <c r="C10" s="159">
        <v>354</v>
      </c>
      <c r="D10" s="159">
        <v>0</v>
      </c>
      <c r="E10" s="159">
        <f t="shared" ref="E10" si="0">C10+D10</f>
        <v>354</v>
      </c>
      <c r="F10" s="159">
        <v>0</v>
      </c>
      <c r="G10" s="159">
        <v>0</v>
      </c>
      <c r="H10" s="159">
        <f t="shared" ref="H10" si="1">F10+G10</f>
        <v>0</v>
      </c>
      <c r="I10" s="158">
        <v>0</v>
      </c>
      <c r="J10" s="158">
        <v>0</v>
      </c>
      <c r="K10" s="158">
        <f t="shared" ref="K10:K52" si="2">I10+J10</f>
        <v>0</v>
      </c>
      <c r="L10" s="159">
        <v>354</v>
      </c>
      <c r="M10" s="159">
        <v>0</v>
      </c>
      <c r="N10" s="159">
        <f t="shared" ref="N10:N51" si="3">L10+M10</f>
        <v>354</v>
      </c>
      <c r="O10" s="149">
        <v>0</v>
      </c>
      <c r="P10" s="149">
        <v>0</v>
      </c>
      <c r="Q10" s="149">
        <v>0</v>
      </c>
      <c r="R10" s="149">
        <v>0</v>
      </c>
    </row>
    <row r="11" spans="1:21" ht="14.25" customHeight="1" thickBot="1" x14ac:dyDescent="0.35">
      <c r="A11" s="374">
        <v>8</v>
      </c>
      <c r="B11" s="375" t="s">
        <v>74</v>
      </c>
      <c r="C11" s="159">
        <v>0</v>
      </c>
      <c r="D11" s="159">
        <v>40</v>
      </c>
      <c r="E11" s="159">
        <v>40</v>
      </c>
      <c r="F11" s="159">
        <v>0</v>
      </c>
      <c r="G11" s="159">
        <v>0</v>
      </c>
      <c r="H11" s="159">
        <f>F11+G11</f>
        <v>0</v>
      </c>
      <c r="I11" s="158">
        <v>0</v>
      </c>
      <c r="J11" s="158">
        <v>20</v>
      </c>
      <c r="K11" s="158">
        <f t="shared" si="2"/>
        <v>20</v>
      </c>
      <c r="L11" s="159">
        <v>0</v>
      </c>
      <c r="M11" s="159">
        <v>20</v>
      </c>
      <c r="N11" s="159">
        <f t="shared" si="3"/>
        <v>20</v>
      </c>
      <c r="O11" s="149">
        <v>0</v>
      </c>
      <c r="P11" s="149">
        <v>0</v>
      </c>
      <c r="Q11" s="149">
        <v>0</v>
      </c>
      <c r="R11" s="149">
        <v>0</v>
      </c>
      <c r="T11" s="60" t="s">
        <v>230</v>
      </c>
    </row>
    <row r="12" spans="1:21" ht="14.25" customHeight="1" thickBot="1" x14ac:dyDescent="0.35">
      <c r="A12" s="374">
        <v>13</v>
      </c>
      <c r="B12" s="376" t="s">
        <v>273</v>
      </c>
      <c r="C12" s="159">
        <v>0</v>
      </c>
      <c r="D12" s="159">
        <v>40</v>
      </c>
      <c r="E12" s="159">
        <f t="shared" ref="E12:E19" si="4">C12+D12</f>
        <v>40</v>
      </c>
      <c r="F12" s="159">
        <v>0</v>
      </c>
      <c r="G12" s="159">
        <v>0</v>
      </c>
      <c r="H12" s="159">
        <f t="shared" ref="H12:H19" si="5">F12+G12</f>
        <v>0</v>
      </c>
      <c r="I12" s="158">
        <v>0</v>
      </c>
      <c r="J12" s="158">
        <v>0</v>
      </c>
      <c r="K12" s="158">
        <f t="shared" si="2"/>
        <v>0</v>
      </c>
      <c r="L12" s="159">
        <v>0</v>
      </c>
      <c r="M12" s="159">
        <v>40</v>
      </c>
      <c r="N12" s="159">
        <f t="shared" si="3"/>
        <v>40</v>
      </c>
      <c r="O12" s="149">
        <v>0</v>
      </c>
      <c r="P12" s="149">
        <v>0</v>
      </c>
      <c r="Q12" s="149">
        <v>0</v>
      </c>
      <c r="R12" s="149">
        <v>0</v>
      </c>
    </row>
    <row r="13" spans="1:21" ht="14.25" customHeight="1" thickBot="1" x14ac:dyDescent="0.35">
      <c r="A13" s="374">
        <v>14</v>
      </c>
      <c r="B13" s="375" t="s">
        <v>79</v>
      </c>
      <c r="C13" s="159">
        <v>20</v>
      </c>
      <c r="D13" s="159">
        <v>0</v>
      </c>
      <c r="E13" s="159">
        <f t="shared" si="4"/>
        <v>20</v>
      </c>
      <c r="F13" s="159">
        <v>0</v>
      </c>
      <c r="G13" s="159">
        <v>0</v>
      </c>
      <c r="H13" s="159">
        <f t="shared" si="5"/>
        <v>0</v>
      </c>
      <c r="I13" s="158">
        <v>0</v>
      </c>
      <c r="J13" s="158">
        <v>0</v>
      </c>
      <c r="K13" s="158">
        <f t="shared" si="2"/>
        <v>0</v>
      </c>
      <c r="L13" s="159">
        <v>20</v>
      </c>
      <c r="M13" s="159">
        <v>0</v>
      </c>
      <c r="N13" s="159">
        <f t="shared" si="3"/>
        <v>20</v>
      </c>
      <c r="O13" s="149">
        <v>0</v>
      </c>
      <c r="P13" s="149">
        <v>0</v>
      </c>
      <c r="Q13" s="149">
        <v>0</v>
      </c>
      <c r="R13" s="149">
        <v>0</v>
      </c>
    </row>
    <row r="14" spans="1:21" ht="14.25" customHeight="1" thickBot="1" x14ac:dyDescent="0.35">
      <c r="A14" s="374">
        <v>15</v>
      </c>
      <c r="B14" s="375" t="s">
        <v>275</v>
      </c>
      <c r="C14" s="159">
        <v>888</v>
      </c>
      <c r="D14" s="159">
        <v>353</v>
      </c>
      <c r="E14" s="159">
        <f t="shared" si="4"/>
        <v>1241</v>
      </c>
      <c r="F14" s="159">
        <v>0</v>
      </c>
      <c r="G14" s="159">
        <v>0</v>
      </c>
      <c r="H14" s="159">
        <v>0</v>
      </c>
      <c r="I14" s="158">
        <v>0</v>
      </c>
      <c r="J14" s="158">
        <v>0</v>
      </c>
      <c r="K14" s="158">
        <f t="shared" si="2"/>
        <v>0</v>
      </c>
      <c r="L14" s="159">
        <v>888</v>
      </c>
      <c r="M14" s="159">
        <v>353</v>
      </c>
      <c r="N14" s="159">
        <f t="shared" si="3"/>
        <v>1241</v>
      </c>
      <c r="O14" s="149">
        <v>0</v>
      </c>
      <c r="P14" s="149">
        <v>0</v>
      </c>
      <c r="Q14" s="149">
        <v>0</v>
      </c>
      <c r="R14" s="149">
        <v>0</v>
      </c>
      <c r="T14" s="60" t="s">
        <v>230</v>
      </c>
    </row>
    <row r="15" spans="1:21" ht="14.25" customHeight="1" thickBot="1" x14ac:dyDescent="0.35">
      <c r="A15" s="374">
        <v>17</v>
      </c>
      <c r="B15" s="375" t="s">
        <v>81</v>
      </c>
      <c r="C15" s="159">
        <v>207</v>
      </c>
      <c r="D15" s="159">
        <v>127</v>
      </c>
      <c r="E15" s="159">
        <f t="shared" si="4"/>
        <v>334</v>
      </c>
      <c r="F15" s="159">
        <v>0</v>
      </c>
      <c r="G15" s="159">
        <v>0</v>
      </c>
      <c r="H15" s="159">
        <f t="shared" si="5"/>
        <v>0</v>
      </c>
      <c r="I15" s="158">
        <v>40</v>
      </c>
      <c r="J15" s="158">
        <v>20</v>
      </c>
      <c r="K15" s="158">
        <f t="shared" si="2"/>
        <v>60</v>
      </c>
      <c r="L15" s="159">
        <v>167</v>
      </c>
      <c r="M15" s="159">
        <v>107</v>
      </c>
      <c r="N15" s="159">
        <f t="shared" si="3"/>
        <v>274</v>
      </c>
      <c r="O15" s="149">
        <v>0</v>
      </c>
      <c r="P15" s="149">
        <v>0</v>
      </c>
      <c r="Q15" s="149">
        <v>0</v>
      </c>
      <c r="R15" s="149">
        <v>0</v>
      </c>
      <c r="U15" s="60" t="s">
        <v>230</v>
      </c>
    </row>
    <row r="16" spans="1:21" ht="14.25" customHeight="1" thickBot="1" x14ac:dyDescent="0.35">
      <c r="A16" s="374">
        <v>20</v>
      </c>
      <c r="B16" s="375" t="s">
        <v>274</v>
      </c>
      <c r="C16" s="159">
        <v>189</v>
      </c>
      <c r="D16" s="159">
        <v>17</v>
      </c>
      <c r="E16" s="159">
        <f t="shared" si="4"/>
        <v>206</v>
      </c>
      <c r="F16" s="159">
        <v>0</v>
      </c>
      <c r="G16" s="159">
        <v>0</v>
      </c>
      <c r="H16" s="159">
        <f t="shared" si="5"/>
        <v>0</v>
      </c>
      <c r="I16" s="158">
        <v>0</v>
      </c>
      <c r="J16" s="158">
        <v>0</v>
      </c>
      <c r="K16" s="158">
        <f t="shared" si="2"/>
        <v>0</v>
      </c>
      <c r="L16" s="159">
        <v>189</v>
      </c>
      <c r="M16" s="159">
        <v>17</v>
      </c>
      <c r="N16" s="159">
        <f t="shared" si="3"/>
        <v>206</v>
      </c>
      <c r="O16" s="149">
        <v>0</v>
      </c>
      <c r="P16" s="149">
        <v>0</v>
      </c>
      <c r="Q16" s="149">
        <v>0</v>
      </c>
      <c r="R16" s="149">
        <v>0</v>
      </c>
    </row>
    <row r="17" spans="1:20" ht="14.25" customHeight="1" thickBot="1" x14ac:dyDescent="0.35">
      <c r="A17" s="374">
        <v>21</v>
      </c>
      <c r="B17" s="375" t="s">
        <v>83</v>
      </c>
      <c r="C17" s="159">
        <v>0</v>
      </c>
      <c r="D17" s="159">
        <v>0</v>
      </c>
      <c r="E17" s="159">
        <f t="shared" si="4"/>
        <v>0</v>
      </c>
      <c r="F17" s="159">
        <v>0</v>
      </c>
      <c r="G17" s="159">
        <v>0</v>
      </c>
      <c r="H17" s="159">
        <f t="shared" si="5"/>
        <v>0</v>
      </c>
      <c r="I17" s="158">
        <v>0</v>
      </c>
      <c r="J17" s="158">
        <v>0</v>
      </c>
      <c r="K17" s="158">
        <f t="shared" si="2"/>
        <v>0</v>
      </c>
      <c r="L17" s="159">
        <v>0</v>
      </c>
      <c r="M17" s="159">
        <v>0</v>
      </c>
      <c r="N17" s="159">
        <v>0</v>
      </c>
      <c r="O17" s="149">
        <v>0</v>
      </c>
      <c r="P17" s="149">
        <v>0</v>
      </c>
      <c r="Q17" s="149">
        <v>0</v>
      </c>
      <c r="R17" s="149">
        <v>0</v>
      </c>
    </row>
    <row r="18" spans="1:20" ht="14.25" customHeight="1" thickBot="1" x14ac:dyDescent="0.35">
      <c r="A18" s="374">
        <v>22</v>
      </c>
      <c r="B18" s="375" t="s">
        <v>84</v>
      </c>
      <c r="C18" s="159">
        <v>977</v>
      </c>
      <c r="D18" s="159">
        <v>516</v>
      </c>
      <c r="E18" s="159">
        <f t="shared" si="4"/>
        <v>1493</v>
      </c>
      <c r="F18" s="159">
        <v>0</v>
      </c>
      <c r="G18" s="159">
        <v>0</v>
      </c>
      <c r="H18" s="159">
        <v>0</v>
      </c>
      <c r="I18" s="158">
        <v>25</v>
      </c>
      <c r="J18" s="158">
        <v>15</v>
      </c>
      <c r="K18" s="158">
        <f t="shared" si="2"/>
        <v>40</v>
      </c>
      <c r="L18" s="159">
        <v>952</v>
      </c>
      <c r="M18" s="159">
        <v>501</v>
      </c>
      <c r="N18" s="159">
        <f t="shared" ref="N18" si="6">L18+M18</f>
        <v>1453</v>
      </c>
      <c r="O18" s="149">
        <v>0</v>
      </c>
      <c r="P18" s="149">
        <v>0</v>
      </c>
      <c r="Q18" s="149">
        <v>0</v>
      </c>
      <c r="R18" s="149">
        <v>0</v>
      </c>
    </row>
    <row r="19" spans="1:20" ht="14.25" customHeight="1" thickBot="1" x14ac:dyDescent="0.35">
      <c r="A19" s="374">
        <v>25</v>
      </c>
      <c r="B19" s="375" t="s">
        <v>85</v>
      </c>
      <c r="C19" s="159">
        <v>1440</v>
      </c>
      <c r="D19" s="159">
        <v>1063</v>
      </c>
      <c r="E19" s="159">
        <f t="shared" si="4"/>
        <v>2503</v>
      </c>
      <c r="F19" s="159">
        <v>0</v>
      </c>
      <c r="G19" s="159">
        <v>0</v>
      </c>
      <c r="H19" s="159">
        <f t="shared" si="5"/>
        <v>0</v>
      </c>
      <c r="I19" s="158">
        <v>30</v>
      </c>
      <c r="J19" s="158">
        <v>10</v>
      </c>
      <c r="K19" s="158">
        <f t="shared" si="2"/>
        <v>40</v>
      </c>
      <c r="L19" s="159">
        <v>1410</v>
      </c>
      <c r="M19" s="159">
        <v>1053</v>
      </c>
      <c r="N19" s="159">
        <f t="shared" si="3"/>
        <v>2463</v>
      </c>
      <c r="O19" s="149">
        <v>0</v>
      </c>
      <c r="P19" s="149">
        <v>0</v>
      </c>
      <c r="Q19" s="149">
        <v>0</v>
      </c>
      <c r="R19" s="149">
        <v>0</v>
      </c>
    </row>
    <row r="20" spans="1:20" ht="14.25" customHeight="1" thickBot="1" x14ac:dyDescent="0.35">
      <c r="A20" s="374">
        <v>27</v>
      </c>
      <c r="B20" s="375" t="s">
        <v>265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8">
        <v>0</v>
      </c>
      <c r="J20" s="158">
        <v>0</v>
      </c>
      <c r="K20" s="158">
        <f t="shared" si="2"/>
        <v>0</v>
      </c>
      <c r="L20" s="159">
        <v>0</v>
      </c>
      <c r="M20" s="159">
        <v>0</v>
      </c>
      <c r="N20" s="159">
        <f t="shared" si="3"/>
        <v>0</v>
      </c>
      <c r="O20" s="149">
        <v>0</v>
      </c>
      <c r="P20" s="149">
        <v>0</v>
      </c>
      <c r="Q20" s="149">
        <v>0</v>
      </c>
      <c r="R20" s="149">
        <v>0</v>
      </c>
    </row>
    <row r="21" spans="1:20" ht="13.5" customHeight="1" thickBot="1" x14ac:dyDescent="0.35">
      <c r="A21" s="374">
        <v>32</v>
      </c>
      <c r="B21" s="375" t="s">
        <v>86</v>
      </c>
      <c r="C21" s="159">
        <v>0</v>
      </c>
      <c r="D21" s="159">
        <v>0</v>
      </c>
      <c r="E21" s="159">
        <f t="shared" ref="E21:E52" si="7">C21+D21</f>
        <v>0</v>
      </c>
      <c r="F21" s="159">
        <v>0</v>
      </c>
      <c r="G21" s="159">
        <v>0</v>
      </c>
      <c r="H21" s="159">
        <f t="shared" ref="H21" si="8">F21+G21</f>
        <v>0</v>
      </c>
      <c r="I21" s="158">
        <v>0</v>
      </c>
      <c r="J21" s="158">
        <v>0</v>
      </c>
      <c r="K21" s="158">
        <f t="shared" si="2"/>
        <v>0</v>
      </c>
      <c r="L21" s="159">
        <v>0</v>
      </c>
      <c r="M21" s="159">
        <v>0</v>
      </c>
      <c r="N21" s="159">
        <f t="shared" si="3"/>
        <v>0</v>
      </c>
      <c r="O21" s="149">
        <v>0</v>
      </c>
      <c r="P21" s="149">
        <v>0</v>
      </c>
      <c r="Q21" s="149">
        <v>0</v>
      </c>
      <c r="R21" s="149">
        <v>0</v>
      </c>
    </row>
    <row r="22" spans="1:20" ht="13.5" customHeight="1" thickBot="1" x14ac:dyDescent="0.35">
      <c r="A22" s="377"/>
      <c r="B22" s="378" t="s">
        <v>27</v>
      </c>
      <c r="C22" s="159">
        <f>SUM(C9:C21)</f>
        <v>4176</v>
      </c>
      <c r="D22" s="159">
        <f>SUM(D9:D21)</f>
        <v>2215</v>
      </c>
      <c r="E22" s="159">
        <f t="shared" si="7"/>
        <v>6391</v>
      </c>
      <c r="F22" s="158">
        <v>60</v>
      </c>
      <c r="G22" s="158">
        <v>0</v>
      </c>
      <c r="H22" s="158">
        <v>60</v>
      </c>
      <c r="I22" s="158">
        <f>SUM(I9:I21)</f>
        <v>95</v>
      </c>
      <c r="J22" s="158">
        <f>SUM(J9:J21)</f>
        <v>65</v>
      </c>
      <c r="K22" s="158">
        <f t="shared" si="2"/>
        <v>160</v>
      </c>
      <c r="L22" s="159">
        <f>SUM(L9:L21)</f>
        <v>4141</v>
      </c>
      <c r="M22" s="159">
        <f>SUM(M9:M21)</f>
        <v>2150</v>
      </c>
      <c r="N22" s="159">
        <f t="shared" si="3"/>
        <v>6291</v>
      </c>
      <c r="O22" s="149">
        <v>0</v>
      </c>
      <c r="P22" s="149">
        <v>0</v>
      </c>
      <c r="Q22" s="149">
        <v>0</v>
      </c>
      <c r="R22" s="149">
        <v>0</v>
      </c>
    </row>
    <row r="23" spans="1:20" ht="13.5" customHeight="1" thickBot="1" x14ac:dyDescent="0.35">
      <c r="A23" s="377"/>
      <c r="B23" s="379" t="s">
        <v>87</v>
      </c>
      <c r="C23" s="159"/>
      <c r="D23" s="159"/>
      <c r="E23" s="159">
        <f t="shared" si="7"/>
        <v>0</v>
      </c>
      <c r="F23" s="158">
        <f t="shared" ref="F23:F49" si="9">I23+L23-C23</f>
        <v>0</v>
      </c>
      <c r="G23" s="158">
        <f t="shared" ref="G23:G47" si="10">J23+M23-D23</f>
        <v>0</v>
      </c>
      <c r="H23" s="158">
        <f t="shared" ref="H23:H52" si="11">F23+G23</f>
        <v>0</v>
      </c>
      <c r="I23" s="158"/>
      <c r="J23" s="158"/>
      <c r="K23" s="158">
        <f t="shared" si="2"/>
        <v>0</v>
      </c>
      <c r="L23" s="159"/>
      <c r="M23" s="159"/>
      <c r="N23" s="159">
        <f t="shared" si="3"/>
        <v>0</v>
      </c>
      <c r="O23" s="290"/>
      <c r="P23" s="290"/>
      <c r="Q23" s="290"/>
      <c r="R23" s="290"/>
    </row>
    <row r="24" spans="1:20" ht="13.5" customHeight="1" thickBot="1" x14ac:dyDescent="0.35">
      <c r="A24" s="374">
        <v>1</v>
      </c>
      <c r="B24" s="376" t="s">
        <v>88</v>
      </c>
      <c r="C24" s="159">
        <v>382</v>
      </c>
      <c r="D24" s="159">
        <v>0</v>
      </c>
      <c r="E24" s="159">
        <f t="shared" si="7"/>
        <v>382</v>
      </c>
      <c r="F24" s="158">
        <v>0</v>
      </c>
      <c r="G24" s="158">
        <v>0</v>
      </c>
      <c r="H24" s="158">
        <f t="shared" si="11"/>
        <v>0</v>
      </c>
      <c r="I24" s="158">
        <v>0</v>
      </c>
      <c r="J24" s="158">
        <v>0</v>
      </c>
      <c r="K24" s="158">
        <f t="shared" si="2"/>
        <v>0</v>
      </c>
      <c r="L24" s="159">
        <v>382</v>
      </c>
      <c r="M24" s="159">
        <v>0</v>
      </c>
      <c r="N24" s="159">
        <f t="shared" si="3"/>
        <v>382</v>
      </c>
      <c r="O24" s="149">
        <v>0</v>
      </c>
      <c r="P24" s="149">
        <v>0</v>
      </c>
      <c r="Q24" s="149">
        <v>0</v>
      </c>
      <c r="R24" s="149">
        <v>0</v>
      </c>
      <c r="T24" s="60" t="s">
        <v>230</v>
      </c>
    </row>
    <row r="25" spans="1:20" ht="13.5" customHeight="1" thickBot="1" x14ac:dyDescent="0.35">
      <c r="A25" s="374">
        <v>2</v>
      </c>
      <c r="B25" s="376" t="s">
        <v>89</v>
      </c>
      <c r="C25" s="159">
        <v>0</v>
      </c>
      <c r="D25" s="159">
        <v>0</v>
      </c>
      <c r="E25" s="159">
        <f t="shared" si="7"/>
        <v>0</v>
      </c>
      <c r="F25" s="158">
        <f t="shared" si="9"/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f t="shared" si="2"/>
        <v>0</v>
      </c>
      <c r="L25" s="159">
        <v>0</v>
      </c>
      <c r="M25" s="159">
        <v>0</v>
      </c>
      <c r="N25" s="159">
        <v>0</v>
      </c>
      <c r="O25" s="149">
        <v>0</v>
      </c>
      <c r="P25" s="149">
        <v>0</v>
      </c>
      <c r="Q25" s="149">
        <v>0</v>
      </c>
      <c r="R25" s="149">
        <v>0</v>
      </c>
    </row>
    <row r="26" spans="1:20" ht="13.5" customHeight="1" thickBot="1" x14ac:dyDescent="0.35">
      <c r="A26" s="374">
        <v>3</v>
      </c>
      <c r="B26" s="380" t="s">
        <v>90</v>
      </c>
      <c r="C26" s="159">
        <v>0</v>
      </c>
      <c r="D26" s="159">
        <v>0</v>
      </c>
      <c r="E26" s="159">
        <f t="shared" si="7"/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f t="shared" si="2"/>
        <v>0</v>
      </c>
      <c r="L26" s="159">
        <v>0</v>
      </c>
      <c r="M26" s="159">
        <v>0</v>
      </c>
      <c r="N26" s="159">
        <f t="shared" si="3"/>
        <v>0</v>
      </c>
      <c r="O26" s="149">
        <v>0</v>
      </c>
      <c r="P26" s="149">
        <v>0</v>
      </c>
      <c r="Q26" s="149">
        <v>0</v>
      </c>
      <c r="R26" s="149">
        <v>0</v>
      </c>
    </row>
    <row r="27" spans="1:20" ht="13.5" customHeight="1" thickBot="1" x14ac:dyDescent="0.35">
      <c r="A27" s="374">
        <v>8</v>
      </c>
      <c r="B27" s="376" t="s">
        <v>91</v>
      </c>
      <c r="C27" s="159">
        <v>3279</v>
      </c>
      <c r="D27" s="159">
        <v>1078</v>
      </c>
      <c r="E27" s="159">
        <f t="shared" si="7"/>
        <v>4357</v>
      </c>
      <c r="F27" s="158">
        <f t="shared" si="9"/>
        <v>0</v>
      </c>
      <c r="G27" s="158">
        <f t="shared" si="10"/>
        <v>0</v>
      </c>
      <c r="H27" s="158">
        <f t="shared" si="11"/>
        <v>0</v>
      </c>
      <c r="I27" s="158">
        <v>0</v>
      </c>
      <c r="J27" s="158">
        <v>0</v>
      </c>
      <c r="K27" s="158">
        <f t="shared" si="2"/>
        <v>0</v>
      </c>
      <c r="L27" s="159">
        <v>3279</v>
      </c>
      <c r="M27" s="159">
        <v>1078</v>
      </c>
      <c r="N27" s="159">
        <f t="shared" si="3"/>
        <v>4357</v>
      </c>
      <c r="O27" s="149">
        <v>0</v>
      </c>
      <c r="P27" s="149">
        <v>0</v>
      </c>
      <c r="Q27" s="149">
        <v>0</v>
      </c>
      <c r="R27" s="149">
        <v>0</v>
      </c>
    </row>
    <row r="28" spans="1:20" ht="13.5" customHeight="1" thickBot="1" x14ac:dyDescent="0.35">
      <c r="A28" s="374"/>
      <c r="B28" s="381" t="s">
        <v>32</v>
      </c>
      <c r="C28" s="159">
        <f>SUM(C24:C27)</f>
        <v>3661</v>
      </c>
      <c r="D28" s="159">
        <f>SUM(D24:D27)</f>
        <v>1078</v>
      </c>
      <c r="E28" s="159">
        <f t="shared" si="7"/>
        <v>4739</v>
      </c>
      <c r="F28" s="158">
        <v>60</v>
      </c>
      <c r="G28" s="158">
        <v>0</v>
      </c>
      <c r="H28" s="158">
        <v>60</v>
      </c>
      <c r="I28" s="158">
        <v>95</v>
      </c>
      <c r="J28" s="158">
        <v>65</v>
      </c>
      <c r="K28" s="158">
        <v>160</v>
      </c>
      <c r="L28" s="159">
        <f>SUM(L24:L27)</f>
        <v>3661</v>
      </c>
      <c r="M28" s="159">
        <f>SUM(M24:M27)</f>
        <v>1078</v>
      </c>
      <c r="N28" s="159">
        <f t="shared" si="3"/>
        <v>4739</v>
      </c>
      <c r="O28" s="149">
        <v>0</v>
      </c>
      <c r="P28" s="149">
        <v>0</v>
      </c>
      <c r="Q28" s="149">
        <v>0</v>
      </c>
      <c r="R28" s="149">
        <v>0</v>
      </c>
    </row>
    <row r="29" spans="1:20" ht="21" customHeight="1" thickBot="1" x14ac:dyDescent="0.35">
      <c r="A29" s="374"/>
      <c r="B29" s="382" t="s">
        <v>104</v>
      </c>
      <c r="C29" s="159">
        <v>0</v>
      </c>
      <c r="D29" s="159">
        <v>0</v>
      </c>
      <c r="E29" s="159">
        <f t="shared" si="7"/>
        <v>0</v>
      </c>
      <c r="F29" s="158">
        <f t="shared" si="9"/>
        <v>0</v>
      </c>
      <c r="G29" s="158">
        <f t="shared" si="10"/>
        <v>0</v>
      </c>
      <c r="H29" s="158">
        <f t="shared" si="11"/>
        <v>0</v>
      </c>
      <c r="I29" s="158">
        <v>0</v>
      </c>
      <c r="J29" s="158">
        <v>0</v>
      </c>
      <c r="K29" s="158">
        <f t="shared" si="2"/>
        <v>0</v>
      </c>
      <c r="L29" s="159">
        <v>0</v>
      </c>
      <c r="M29" s="159">
        <v>0</v>
      </c>
      <c r="N29" s="159">
        <f t="shared" si="3"/>
        <v>0</v>
      </c>
      <c r="O29" s="149">
        <v>0</v>
      </c>
      <c r="P29" s="149">
        <v>0</v>
      </c>
      <c r="Q29" s="149">
        <v>0</v>
      </c>
      <c r="R29" s="149">
        <v>0</v>
      </c>
      <c r="T29" s="60" t="s">
        <v>230</v>
      </c>
    </row>
    <row r="30" spans="1:20" ht="21.75" customHeight="1" thickBot="1" x14ac:dyDescent="0.35">
      <c r="A30" s="374">
        <v>1</v>
      </c>
      <c r="B30" s="375" t="s">
        <v>93</v>
      </c>
      <c r="C30" s="159">
        <v>239</v>
      </c>
      <c r="D30" s="159">
        <v>111</v>
      </c>
      <c r="E30" s="159">
        <f t="shared" si="7"/>
        <v>350</v>
      </c>
      <c r="F30" s="158">
        <v>0</v>
      </c>
      <c r="G30" s="158">
        <v>0</v>
      </c>
      <c r="H30" s="158">
        <f t="shared" si="11"/>
        <v>0</v>
      </c>
      <c r="I30" s="158">
        <v>0</v>
      </c>
      <c r="J30" s="158">
        <v>0</v>
      </c>
      <c r="K30" s="158">
        <f t="shared" si="2"/>
        <v>0</v>
      </c>
      <c r="L30" s="159">
        <v>239</v>
      </c>
      <c r="M30" s="159">
        <v>111</v>
      </c>
      <c r="N30" s="159">
        <f t="shared" si="3"/>
        <v>350</v>
      </c>
      <c r="O30" s="149">
        <v>0</v>
      </c>
      <c r="P30" s="149">
        <v>0</v>
      </c>
      <c r="Q30" s="149">
        <v>0</v>
      </c>
      <c r="R30" s="149">
        <v>0</v>
      </c>
    </row>
    <row r="31" spans="1:20" ht="16.5" thickBot="1" x14ac:dyDescent="0.35">
      <c r="A31" s="374"/>
      <c r="B31" s="382" t="s">
        <v>94</v>
      </c>
      <c r="C31" s="159">
        <v>0</v>
      </c>
      <c r="D31" s="159">
        <v>0</v>
      </c>
      <c r="E31" s="159">
        <f t="shared" si="7"/>
        <v>0</v>
      </c>
      <c r="F31" s="158">
        <f t="shared" si="9"/>
        <v>0</v>
      </c>
      <c r="G31" s="158">
        <f t="shared" si="10"/>
        <v>0</v>
      </c>
      <c r="H31" s="158">
        <f t="shared" si="11"/>
        <v>0</v>
      </c>
      <c r="I31" s="158">
        <v>0</v>
      </c>
      <c r="J31" s="158">
        <v>0</v>
      </c>
      <c r="K31" s="158">
        <f t="shared" si="2"/>
        <v>0</v>
      </c>
      <c r="L31" s="159">
        <v>0</v>
      </c>
      <c r="M31" s="159">
        <v>0</v>
      </c>
      <c r="N31" s="159">
        <f t="shared" si="3"/>
        <v>0</v>
      </c>
      <c r="O31" s="149">
        <v>0</v>
      </c>
      <c r="P31" s="149">
        <v>0</v>
      </c>
      <c r="Q31" s="149">
        <v>0</v>
      </c>
      <c r="R31" s="149">
        <v>0</v>
      </c>
    </row>
    <row r="32" spans="1:20" ht="16.5" thickBot="1" x14ac:dyDescent="0.35">
      <c r="A32" s="374">
        <v>1</v>
      </c>
      <c r="B32" s="375" t="s">
        <v>95</v>
      </c>
      <c r="C32" s="159">
        <v>430</v>
      </c>
      <c r="D32" s="159">
        <v>0</v>
      </c>
      <c r="E32" s="159">
        <f t="shared" si="7"/>
        <v>430</v>
      </c>
      <c r="F32" s="158">
        <f t="shared" si="9"/>
        <v>0</v>
      </c>
      <c r="G32" s="158">
        <f t="shared" si="10"/>
        <v>0</v>
      </c>
      <c r="H32" s="158">
        <f t="shared" si="11"/>
        <v>0</v>
      </c>
      <c r="I32" s="158">
        <v>0</v>
      </c>
      <c r="J32" s="158">
        <v>0</v>
      </c>
      <c r="K32" s="158">
        <f t="shared" si="2"/>
        <v>0</v>
      </c>
      <c r="L32" s="159">
        <v>430</v>
      </c>
      <c r="M32" s="159">
        <v>0</v>
      </c>
      <c r="N32" s="159">
        <f t="shared" si="3"/>
        <v>430</v>
      </c>
      <c r="O32" s="149">
        <v>0</v>
      </c>
      <c r="P32" s="149">
        <v>0</v>
      </c>
      <c r="Q32" s="149">
        <v>0</v>
      </c>
      <c r="R32" s="149">
        <v>0</v>
      </c>
    </row>
    <row r="33" spans="1:18" ht="16.5" thickBot="1" x14ac:dyDescent="0.35">
      <c r="A33" s="374"/>
      <c r="B33" s="382" t="s">
        <v>37</v>
      </c>
      <c r="C33" s="159">
        <v>0</v>
      </c>
      <c r="D33" s="159">
        <v>0</v>
      </c>
      <c r="E33" s="159">
        <v>0</v>
      </c>
      <c r="F33" s="158">
        <f t="shared" si="9"/>
        <v>0</v>
      </c>
      <c r="G33" s="158">
        <f t="shared" si="10"/>
        <v>0</v>
      </c>
      <c r="H33" s="158">
        <f t="shared" si="11"/>
        <v>0</v>
      </c>
      <c r="I33" s="158">
        <v>0</v>
      </c>
      <c r="J33" s="158">
        <v>0</v>
      </c>
      <c r="K33" s="158">
        <f t="shared" si="2"/>
        <v>0</v>
      </c>
      <c r="L33" s="159">
        <v>0</v>
      </c>
      <c r="M33" s="159">
        <v>0</v>
      </c>
      <c r="N33" s="159">
        <f t="shared" si="3"/>
        <v>0</v>
      </c>
      <c r="O33" s="149">
        <v>0</v>
      </c>
      <c r="P33" s="149">
        <v>0</v>
      </c>
      <c r="Q33" s="149">
        <v>0</v>
      </c>
      <c r="R33" s="149">
        <v>0</v>
      </c>
    </row>
    <row r="34" spans="1:18" ht="16.5" thickBot="1" x14ac:dyDescent="0.35">
      <c r="A34" s="374">
        <v>1</v>
      </c>
      <c r="B34" s="375" t="s">
        <v>96</v>
      </c>
      <c r="C34" s="159">
        <v>0</v>
      </c>
      <c r="D34" s="159">
        <v>0</v>
      </c>
      <c r="E34" s="159">
        <v>0</v>
      </c>
      <c r="F34" s="158">
        <v>0</v>
      </c>
      <c r="G34" s="158">
        <v>0</v>
      </c>
      <c r="H34" s="158">
        <f t="shared" si="11"/>
        <v>0</v>
      </c>
      <c r="I34" s="158">
        <v>0</v>
      </c>
      <c r="J34" s="158">
        <v>0</v>
      </c>
      <c r="K34" s="158">
        <f t="shared" si="2"/>
        <v>0</v>
      </c>
      <c r="L34" s="159">
        <v>0</v>
      </c>
      <c r="M34" s="159">
        <v>0</v>
      </c>
      <c r="N34" s="159">
        <v>0</v>
      </c>
      <c r="O34" s="149">
        <v>0</v>
      </c>
      <c r="P34" s="149">
        <v>0</v>
      </c>
      <c r="Q34" s="149">
        <v>0</v>
      </c>
      <c r="R34" s="149">
        <v>0</v>
      </c>
    </row>
    <row r="35" spans="1:18" ht="16.5" thickBot="1" x14ac:dyDescent="0.35">
      <c r="A35" s="374"/>
      <c r="B35" s="382" t="s">
        <v>97</v>
      </c>
      <c r="C35" s="159">
        <v>0</v>
      </c>
      <c r="D35" s="159">
        <v>0</v>
      </c>
      <c r="E35" s="159">
        <f t="shared" si="7"/>
        <v>0</v>
      </c>
      <c r="F35" s="158">
        <f t="shared" si="9"/>
        <v>0</v>
      </c>
      <c r="G35" s="158">
        <f t="shared" si="10"/>
        <v>0</v>
      </c>
      <c r="H35" s="158">
        <f t="shared" si="11"/>
        <v>0</v>
      </c>
      <c r="I35" s="158">
        <v>0</v>
      </c>
      <c r="J35" s="158">
        <v>0</v>
      </c>
      <c r="K35" s="158">
        <f t="shared" si="2"/>
        <v>0</v>
      </c>
      <c r="L35" s="159">
        <v>0</v>
      </c>
      <c r="M35" s="159">
        <v>0</v>
      </c>
      <c r="N35" s="159">
        <f t="shared" si="3"/>
        <v>0</v>
      </c>
      <c r="O35" s="149">
        <v>0</v>
      </c>
      <c r="P35" s="149">
        <v>0</v>
      </c>
      <c r="Q35" s="149">
        <v>0</v>
      </c>
      <c r="R35" s="149">
        <v>0</v>
      </c>
    </row>
    <row r="36" spans="1:18" ht="16.5" thickBot="1" x14ac:dyDescent="0.35">
      <c r="A36" s="374">
        <v>1</v>
      </c>
      <c r="B36" s="375" t="s">
        <v>40</v>
      </c>
      <c r="C36" s="159">
        <v>1082</v>
      </c>
      <c r="D36" s="159">
        <v>1069</v>
      </c>
      <c r="E36" s="159">
        <f t="shared" si="7"/>
        <v>2151</v>
      </c>
      <c r="F36" s="158">
        <f t="shared" si="9"/>
        <v>0</v>
      </c>
      <c r="G36" s="158">
        <f t="shared" si="10"/>
        <v>0</v>
      </c>
      <c r="H36" s="158">
        <f t="shared" si="11"/>
        <v>0</v>
      </c>
      <c r="I36" s="158">
        <v>0</v>
      </c>
      <c r="J36" s="158">
        <v>0</v>
      </c>
      <c r="K36" s="158">
        <f t="shared" si="2"/>
        <v>0</v>
      </c>
      <c r="L36" s="159">
        <v>1082</v>
      </c>
      <c r="M36" s="159">
        <v>1069</v>
      </c>
      <c r="N36" s="159">
        <f t="shared" si="3"/>
        <v>2151</v>
      </c>
      <c r="O36" s="149">
        <v>0</v>
      </c>
      <c r="P36" s="149">
        <v>0</v>
      </c>
      <c r="Q36" s="149">
        <v>0</v>
      </c>
      <c r="R36" s="149">
        <v>0</v>
      </c>
    </row>
    <row r="37" spans="1:18" ht="16.5" thickBot="1" x14ac:dyDescent="0.35">
      <c r="A37" s="374">
        <v>2</v>
      </c>
      <c r="B37" s="375" t="s">
        <v>41</v>
      </c>
      <c r="C37" s="159">
        <v>341</v>
      </c>
      <c r="D37" s="159">
        <v>376</v>
      </c>
      <c r="E37" s="159">
        <f t="shared" si="7"/>
        <v>717</v>
      </c>
      <c r="F37" s="158">
        <f t="shared" si="9"/>
        <v>0</v>
      </c>
      <c r="G37" s="158">
        <f t="shared" si="10"/>
        <v>0</v>
      </c>
      <c r="H37" s="158">
        <f t="shared" si="11"/>
        <v>0</v>
      </c>
      <c r="I37" s="158">
        <v>0</v>
      </c>
      <c r="J37" s="158">
        <v>0</v>
      </c>
      <c r="K37" s="158">
        <f t="shared" si="2"/>
        <v>0</v>
      </c>
      <c r="L37" s="159">
        <v>341</v>
      </c>
      <c r="M37" s="159">
        <v>376</v>
      </c>
      <c r="N37" s="159">
        <f t="shared" si="3"/>
        <v>717</v>
      </c>
      <c r="O37" s="149">
        <v>0</v>
      </c>
      <c r="P37" s="149">
        <v>0</v>
      </c>
      <c r="Q37" s="149">
        <v>0</v>
      </c>
      <c r="R37" s="149">
        <v>0</v>
      </c>
    </row>
    <row r="38" spans="1:18" ht="16.5" thickBot="1" x14ac:dyDescent="0.35">
      <c r="A38" s="374">
        <v>3</v>
      </c>
      <c r="B38" s="375" t="s">
        <v>42</v>
      </c>
      <c r="C38" s="159">
        <v>0</v>
      </c>
      <c r="D38" s="159">
        <v>0</v>
      </c>
      <c r="E38" s="159">
        <v>0</v>
      </c>
      <c r="F38" s="158">
        <f t="shared" si="9"/>
        <v>0</v>
      </c>
      <c r="G38" s="158">
        <f t="shared" si="10"/>
        <v>0</v>
      </c>
      <c r="H38" s="158">
        <f t="shared" si="11"/>
        <v>0</v>
      </c>
      <c r="I38" s="158">
        <v>0</v>
      </c>
      <c r="J38" s="158">
        <v>0</v>
      </c>
      <c r="K38" s="158">
        <f t="shared" si="2"/>
        <v>0</v>
      </c>
      <c r="L38" s="159">
        <v>0</v>
      </c>
      <c r="M38" s="159">
        <v>0</v>
      </c>
      <c r="N38" s="159">
        <v>0</v>
      </c>
      <c r="O38" s="149">
        <v>0</v>
      </c>
      <c r="P38" s="149">
        <v>0</v>
      </c>
      <c r="Q38" s="149">
        <v>0</v>
      </c>
      <c r="R38" s="149">
        <v>0</v>
      </c>
    </row>
    <row r="39" spans="1:18" ht="21" thickBot="1" x14ac:dyDescent="0.35">
      <c r="A39" s="374"/>
      <c r="B39" s="383" t="s">
        <v>43</v>
      </c>
      <c r="C39" s="159">
        <f>SUM(C36:C38)</f>
        <v>1423</v>
      </c>
      <c r="D39" s="159">
        <f>SUM(D36:D38)</f>
        <v>1445</v>
      </c>
      <c r="E39" s="159">
        <f t="shared" si="7"/>
        <v>2868</v>
      </c>
      <c r="F39" s="158">
        <f t="shared" si="9"/>
        <v>0</v>
      </c>
      <c r="G39" s="158">
        <f t="shared" si="10"/>
        <v>0</v>
      </c>
      <c r="H39" s="158">
        <f t="shared" si="11"/>
        <v>0</v>
      </c>
      <c r="I39" s="158">
        <f>SUM(I36:I38)</f>
        <v>0</v>
      </c>
      <c r="J39" s="158">
        <f>SUM(J36:J38)</f>
        <v>0</v>
      </c>
      <c r="K39" s="158">
        <f t="shared" si="2"/>
        <v>0</v>
      </c>
      <c r="L39" s="159">
        <f>SUM(L36:L38)</f>
        <v>1423</v>
      </c>
      <c r="M39" s="159">
        <f>SUM(M36:M38)</f>
        <v>1445</v>
      </c>
      <c r="N39" s="159">
        <f t="shared" ref="N39" si="12">L39+M39</f>
        <v>2868</v>
      </c>
      <c r="O39" s="149">
        <v>0</v>
      </c>
      <c r="P39" s="149">
        <v>0</v>
      </c>
      <c r="Q39" s="149">
        <v>0</v>
      </c>
      <c r="R39" s="149">
        <v>0</v>
      </c>
    </row>
    <row r="40" spans="1:18" ht="16.5" thickBot="1" x14ac:dyDescent="0.35">
      <c r="A40" s="374"/>
      <c r="B40" s="384" t="s">
        <v>44</v>
      </c>
      <c r="C40" s="159">
        <v>0</v>
      </c>
      <c r="D40" s="159">
        <v>0</v>
      </c>
      <c r="E40" s="159">
        <f t="shared" si="7"/>
        <v>0</v>
      </c>
      <c r="F40" s="158">
        <f t="shared" si="9"/>
        <v>0</v>
      </c>
      <c r="G40" s="158">
        <f t="shared" si="10"/>
        <v>0</v>
      </c>
      <c r="H40" s="158">
        <f t="shared" si="11"/>
        <v>0</v>
      </c>
      <c r="I40" s="158">
        <v>0</v>
      </c>
      <c r="J40" s="158">
        <v>0</v>
      </c>
      <c r="K40" s="158">
        <f t="shared" si="2"/>
        <v>0</v>
      </c>
      <c r="L40" s="159">
        <v>0</v>
      </c>
      <c r="M40" s="159">
        <v>0</v>
      </c>
      <c r="N40" s="159">
        <f t="shared" si="3"/>
        <v>0</v>
      </c>
      <c r="O40" s="149">
        <v>0</v>
      </c>
      <c r="P40" s="149">
        <v>0</v>
      </c>
      <c r="Q40" s="149">
        <v>0</v>
      </c>
      <c r="R40" s="149">
        <v>0</v>
      </c>
    </row>
    <row r="41" spans="1:18" ht="16.5" thickBot="1" x14ac:dyDescent="0.35">
      <c r="A41" s="374">
        <v>1</v>
      </c>
      <c r="B41" s="375" t="s">
        <v>98</v>
      </c>
      <c r="C41" s="159">
        <v>0</v>
      </c>
      <c r="D41" s="159">
        <v>0</v>
      </c>
      <c r="E41" s="159">
        <f t="shared" si="7"/>
        <v>0</v>
      </c>
      <c r="F41" s="158">
        <v>0</v>
      </c>
      <c r="G41" s="158">
        <v>0</v>
      </c>
      <c r="H41" s="158">
        <f t="shared" si="11"/>
        <v>0</v>
      </c>
      <c r="I41" s="158">
        <v>0</v>
      </c>
      <c r="J41" s="158">
        <v>0</v>
      </c>
      <c r="K41" s="158">
        <f t="shared" si="2"/>
        <v>0</v>
      </c>
      <c r="L41" s="159">
        <v>0</v>
      </c>
      <c r="M41" s="159">
        <v>0</v>
      </c>
      <c r="N41" s="159">
        <f t="shared" si="3"/>
        <v>0</v>
      </c>
      <c r="O41" s="149">
        <v>0</v>
      </c>
      <c r="P41" s="149">
        <v>0</v>
      </c>
      <c r="Q41" s="149">
        <v>0</v>
      </c>
      <c r="R41" s="149">
        <v>0</v>
      </c>
    </row>
    <row r="42" spans="1:18" ht="16.5" thickBot="1" x14ac:dyDescent="0.35">
      <c r="A42" s="374">
        <v>2</v>
      </c>
      <c r="B42" s="376" t="s">
        <v>99</v>
      </c>
      <c r="C42" s="159">
        <v>547</v>
      </c>
      <c r="D42" s="159">
        <v>115</v>
      </c>
      <c r="E42" s="159">
        <f t="shared" si="7"/>
        <v>662</v>
      </c>
      <c r="F42" s="158">
        <f t="shared" si="9"/>
        <v>0</v>
      </c>
      <c r="G42" s="158">
        <f t="shared" si="10"/>
        <v>0</v>
      </c>
      <c r="H42" s="158">
        <f t="shared" si="11"/>
        <v>0</v>
      </c>
      <c r="I42" s="158">
        <v>0</v>
      </c>
      <c r="J42" s="158">
        <v>0</v>
      </c>
      <c r="K42" s="158">
        <f t="shared" si="2"/>
        <v>0</v>
      </c>
      <c r="L42" s="159">
        <v>547</v>
      </c>
      <c r="M42" s="159">
        <v>115</v>
      </c>
      <c r="N42" s="159">
        <f t="shared" si="3"/>
        <v>662</v>
      </c>
      <c r="O42" s="149">
        <v>0</v>
      </c>
      <c r="P42" s="149">
        <v>0</v>
      </c>
      <c r="Q42" s="149">
        <v>0</v>
      </c>
      <c r="R42" s="149">
        <v>0</v>
      </c>
    </row>
    <row r="43" spans="1:18" ht="12" customHeight="1" thickBot="1" x14ac:dyDescent="0.35">
      <c r="A43" s="374">
        <v>3</v>
      </c>
      <c r="B43" s="385" t="s">
        <v>100</v>
      </c>
      <c r="C43" s="159">
        <v>65</v>
      </c>
      <c r="D43" s="159">
        <v>5</v>
      </c>
      <c r="E43" s="159">
        <f t="shared" si="7"/>
        <v>70</v>
      </c>
      <c r="F43" s="158">
        <v>0</v>
      </c>
      <c r="G43" s="158">
        <f t="shared" si="10"/>
        <v>0</v>
      </c>
      <c r="H43" s="158">
        <f t="shared" si="11"/>
        <v>0</v>
      </c>
      <c r="I43" s="158">
        <v>0</v>
      </c>
      <c r="J43" s="158">
        <v>0</v>
      </c>
      <c r="K43" s="158">
        <f t="shared" si="2"/>
        <v>0</v>
      </c>
      <c r="L43" s="159">
        <v>65</v>
      </c>
      <c r="M43" s="159">
        <v>5</v>
      </c>
      <c r="N43" s="159">
        <f t="shared" si="3"/>
        <v>70</v>
      </c>
      <c r="O43" s="149">
        <v>0</v>
      </c>
      <c r="P43" s="149">
        <v>0</v>
      </c>
      <c r="Q43" s="149">
        <v>0</v>
      </c>
      <c r="R43" s="149">
        <v>0</v>
      </c>
    </row>
    <row r="44" spans="1:18" ht="12" customHeight="1" thickBot="1" x14ac:dyDescent="0.35">
      <c r="A44" s="374"/>
      <c r="B44" s="386" t="s">
        <v>293</v>
      </c>
      <c r="C44" s="159">
        <f>SUM(C41:C43)</f>
        <v>612</v>
      </c>
      <c r="D44" s="159">
        <f>SUM(D41:D43)</f>
        <v>120</v>
      </c>
      <c r="E44" s="159">
        <f t="shared" si="7"/>
        <v>732</v>
      </c>
      <c r="F44" s="158">
        <v>0</v>
      </c>
      <c r="G44" s="158">
        <f t="shared" si="10"/>
        <v>0</v>
      </c>
      <c r="H44" s="158">
        <f t="shared" si="11"/>
        <v>0</v>
      </c>
      <c r="I44" s="158">
        <f>SUM(I41:I43)</f>
        <v>0</v>
      </c>
      <c r="J44" s="158">
        <f>SUM(J41:J43)</f>
        <v>0</v>
      </c>
      <c r="K44" s="158">
        <f t="shared" si="2"/>
        <v>0</v>
      </c>
      <c r="L44" s="159">
        <f>SUM(L41:L43)</f>
        <v>612</v>
      </c>
      <c r="M44" s="159">
        <f>SUM(M41:M43)</f>
        <v>120</v>
      </c>
      <c r="N44" s="159">
        <f t="shared" si="3"/>
        <v>732</v>
      </c>
      <c r="O44" s="149">
        <v>0</v>
      </c>
      <c r="P44" s="149">
        <v>0</v>
      </c>
      <c r="Q44" s="149">
        <v>0</v>
      </c>
      <c r="R44" s="149">
        <v>0</v>
      </c>
    </row>
    <row r="45" spans="1:18" ht="12" customHeight="1" thickBot="1" x14ac:dyDescent="0.35">
      <c r="A45" s="374"/>
      <c r="B45" s="255" t="s">
        <v>48</v>
      </c>
      <c r="C45" s="159">
        <v>0</v>
      </c>
      <c r="D45" s="159">
        <v>0</v>
      </c>
      <c r="E45" s="159">
        <f t="shared" si="7"/>
        <v>0</v>
      </c>
      <c r="F45" s="158">
        <f t="shared" si="9"/>
        <v>0</v>
      </c>
      <c r="G45" s="158">
        <f t="shared" si="10"/>
        <v>0</v>
      </c>
      <c r="H45" s="158">
        <f t="shared" si="11"/>
        <v>0</v>
      </c>
      <c r="I45" s="158">
        <v>0</v>
      </c>
      <c r="J45" s="158">
        <v>0</v>
      </c>
      <c r="K45" s="158">
        <f t="shared" si="2"/>
        <v>0</v>
      </c>
      <c r="L45" s="159">
        <v>0</v>
      </c>
      <c r="M45" s="159">
        <v>0</v>
      </c>
      <c r="N45" s="159">
        <f t="shared" si="3"/>
        <v>0</v>
      </c>
      <c r="O45" s="149">
        <v>0</v>
      </c>
      <c r="P45" s="149">
        <v>0</v>
      </c>
      <c r="Q45" s="149">
        <v>0</v>
      </c>
      <c r="R45" s="149">
        <v>0</v>
      </c>
    </row>
    <row r="46" spans="1:18" ht="16.5" thickBot="1" x14ac:dyDescent="0.35">
      <c r="A46" s="374">
        <v>1</v>
      </c>
      <c r="B46" s="387" t="s">
        <v>101</v>
      </c>
      <c r="C46" s="186">
        <v>1023</v>
      </c>
      <c r="D46" s="186">
        <v>323</v>
      </c>
      <c r="E46" s="186">
        <f t="shared" si="7"/>
        <v>1346</v>
      </c>
      <c r="F46" s="171">
        <v>27</v>
      </c>
      <c r="G46" s="171">
        <v>99</v>
      </c>
      <c r="H46" s="171">
        <f t="shared" si="11"/>
        <v>126</v>
      </c>
      <c r="I46" s="171">
        <v>12</v>
      </c>
      <c r="J46" s="171">
        <v>2</v>
      </c>
      <c r="K46" s="171">
        <f t="shared" si="2"/>
        <v>14</v>
      </c>
      <c r="L46" s="186">
        <v>1024</v>
      </c>
      <c r="M46" s="186">
        <v>414</v>
      </c>
      <c r="N46" s="186">
        <f t="shared" si="3"/>
        <v>1438</v>
      </c>
      <c r="O46" s="154">
        <v>0</v>
      </c>
      <c r="P46" s="154">
        <v>0</v>
      </c>
      <c r="Q46" s="154">
        <v>0</v>
      </c>
      <c r="R46" s="154">
        <v>0</v>
      </c>
    </row>
    <row r="47" spans="1:18" ht="16.5" thickBot="1" x14ac:dyDescent="0.35">
      <c r="A47" s="374"/>
      <c r="B47" s="255" t="s">
        <v>102</v>
      </c>
      <c r="C47" s="159">
        <v>0</v>
      </c>
      <c r="D47" s="159">
        <v>0</v>
      </c>
      <c r="E47" s="159">
        <f t="shared" si="7"/>
        <v>0</v>
      </c>
      <c r="F47" s="158">
        <f t="shared" si="9"/>
        <v>0</v>
      </c>
      <c r="G47" s="158">
        <f t="shared" si="10"/>
        <v>0</v>
      </c>
      <c r="H47" s="158">
        <f t="shared" si="11"/>
        <v>0</v>
      </c>
      <c r="I47" s="158">
        <v>0</v>
      </c>
      <c r="J47" s="158">
        <v>0</v>
      </c>
      <c r="K47" s="158">
        <f t="shared" si="2"/>
        <v>0</v>
      </c>
      <c r="L47" s="159">
        <v>0</v>
      </c>
      <c r="M47" s="159">
        <v>0</v>
      </c>
      <c r="N47" s="159">
        <f t="shared" si="3"/>
        <v>0</v>
      </c>
      <c r="O47" s="149">
        <v>0</v>
      </c>
      <c r="P47" s="149">
        <v>0</v>
      </c>
      <c r="Q47" s="149">
        <v>0</v>
      </c>
      <c r="R47" s="149">
        <v>0</v>
      </c>
    </row>
    <row r="48" spans="1:18" ht="12.75" customHeight="1" thickBot="1" x14ac:dyDescent="0.35">
      <c r="A48" s="374">
        <v>1</v>
      </c>
      <c r="B48" s="385" t="s">
        <v>103</v>
      </c>
      <c r="C48" s="159">
        <v>2505</v>
      </c>
      <c r="D48" s="159">
        <v>675</v>
      </c>
      <c r="E48" s="159">
        <v>3180</v>
      </c>
      <c r="F48" s="158">
        <v>60</v>
      </c>
      <c r="G48" s="158">
        <v>0</v>
      </c>
      <c r="H48" s="158">
        <f t="shared" si="11"/>
        <v>60</v>
      </c>
      <c r="I48" s="158">
        <v>960</v>
      </c>
      <c r="J48" s="158">
        <v>240</v>
      </c>
      <c r="K48" s="158">
        <f t="shared" si="2"/>
        <v>1200</v>
      </c>
      <c r="L48" s="159">
        <v>1605</v>
      </c>
      <c r="M48" s="159">
        <v>435</v>
      </c>
      <c r="N48" s="159">
        <f t="shared" si="3"/>
        <v>2040</v>
      </c>
      <c r="O48" s="149">
        <v>0</v>
      </c>
      <c r="P48" s="149">
        <v>0</v>
      </c>
      <c r="Q48" s="149">
        <v>0</v>
      </c>
      <c r="R48" s="149">
        <v>0</v>
      </c>
    </row>
    <row r="49" spans="1:21" ht="12.75" customHeight="1" thickBot="1" x14ac:dyDescent="0.35">
      <c r="A49" s="288">
        <v>1</v>
      </c>
      <c r="B49" s="376" t="s">
        <v>0</v>
      </c>
      <c r="C49" s="159">
        <v>0</v>
      </c>
      <c r="D49" s="159">
        <v>0</v>
      </c>
      <c r="E49" s="159">
        <v>0</v>
      </c>
      <c r="F49" s="158">
        <f t="shared" si="9"/>
        <v>0</v>
      </c>
      <c r="G49" s="158">
        <v>0</v>
      </c>
      <c r="H49" s="158">
        <f t="shared" si="11"/>
        <v>0</v>
      </c>
      <c r="I49" s="158">
        <v>0</v>
      </c>
      <c r="J49" s="158">
        <v>0</v>
      </c>
      <c r="K49" s="158">
        <f t="shared" si="2"/>
        <v>0</v>
      </c>
      <c r="L49" s="159">
        <v>0</v>
      </c>
      <c r="M49" s="159">
        <v>0</v>
      </c>
      <c r="N49" s="159">
        <v>0</v>
      </c>
      <c r="O49" s="149">
        <v>0</v>
      </c>
      <c r="P49" s="149">
        <v>0</v>
      </c>
      <c r="Q49" s="149">
        <v>0</v>
      </c>
      <c r="R49" s="149">
        <v>0</v>
      </c>
    </row>
    <row r="50" spans="1:21" ht="12.75" customHeight="1" thickBot="1" x14ac:dyDescent="0.35">
      <c r="A50" s="288">
        <v>1</v>
      </c>
      <c r="B50" s="376" t="s">
        <v>1</v>
      </c>
      <c r="C50" s="159">
        <v>197</v>
      </c>
      <c r="D50" s="159">
        <v>203</v>
      </c>
      <c r="E50" s="159">
        <f t="shared" si="7"/>
        <v>400</v>
      </c>
      <c r="F50" s="158">
        <v>0</v>
      </c>
      <c r="G50" s="158">
        <v>0</v>
      </c>
      <c r="H50" s="158">
        <f t="shared" si="11"/>
        <v>0</v>
      </c>
      <c r="I50" s="158">
        <v>0</v>
      </c>
      <c r="J50" s="158">
        <v>0</v>
      </c>
      <c r="K50" s="158">
        <f t="shared" si="2"/>
        <v>0</v>
      </c>
      <c r="L50" s="159">
        <v>197</v>
      </c>
      <c r="M50" s="159">
        <v>203</v>
      </c>
      <c r="N50" s="159">
        <f t="shared" si="3"/>
        <v>400</v>
      </c>
      <c r="O50" s="149">
        <v>0</v>
      </c>
      <c r="P50" s="149">
        <v>0</v>
      </c>
      <c r="Q50" s="149">
        <v>0</v>
      </c>
      <c r="R50" s="149">
        <v>0</v>
      </c>
    </row>
    <row r="51" spans="1:21" ht="16.5" thickBot="1" x14ac:dyDescent="0.35">
      <c r="A51" s="374"/>
      <c r="B51" s="289" t="s">
        <v>290</v>
      </c>
      <c r="C51" s="159">
        <v>6429</v>
      </c>
      <c r="D51" s="159">
        <v>2877</v>
      </c>
      <c r="E51" s="159">
        <f t="shared" si="7"/>
        <v>9306</v>
      </c>
      <c r="F51" s="158">
        <v>87</v>
      </c>
      <c r="G51" s="158">
        <v>99</v>
      </c>
      <c r="H51" s="158">
        <f t="shared" si="11"/>
        <v>186</v>
      </c>
      <c r="I51" s="158">
        <f>I30+I32+I34+I39+I44+I46+I48+I49+I50</f>
        <v>972</v>
      </c>
      <c r="J51" s="158">
        <v>242</v>
      </c>
      <c r="K51" s="158">
        <f t="shared" si="2"/>
        <v>1214</v>
      </c>
      <c r="L51" s="159">
        <v>5544</v>
      </c>
      <c r="M51" s="159">
        <v>2734</v>
      </c>
      <c r="N51" s="159">
        <f t="shared" si="3"/>
        <v>8278</v>
      </c>
      <c r="O51" s="149">
        <v>0</v>
      </c>
      <c r="P51" s="149">
        <v>0</v>
      </c>
      <c r="Q51" s="149">
        <v>0</v>
      </c>
      <c r="R51" s="149">
        <v>0</v>
      </c>
    </row>
    <row r="52" spans="1:21" ht="26.25" thickBot="1" x14ac:dyDescent="0.35">
      <c r="A52" s="374"/>
      <c r="B52" s="289" t="s">
        <v>297</v>
      </c>
      <c r="C52" s="159">
        <v>14266</v>
      </c>
      <c r="D52" s="159">
        <v>6170</v>
      </c>
      <c r="E52" s="159">
        <f t="shared" si="7"/>
        <v>20436</v>
      </c>
      <c r="F52" s="158">
        <v>147</v>
      </c>
      <c r="G52" s="158">
        <v>99</v>
      </c>
      <c r="H52" s="158">
        <f t="shared" si="11"/>
        <v>246</v>
      </c>
      <c r="I52" s="158">
        <v>1067</v>
      </c>
      <c r="J52" s="158">
        <v>307</v>
      </c>
      <c r="K52" s="158">
        <f t="shared" si="2"/>
        <v>1374</v>
      </c>
      <c r="L52" s="159">
        <v>13346</v>
      </c>
      <c r="M52" s="159">
        <v>5962</v>
      </c>
      <c r="N52" s="159">
        <v>19308</v>
      </c>
      <c r="O52" s="149">
        <v>0</v>
      </c>
      <c r="P52" s="149">
        <v>0</v>
      </c>
      <c r="Q52" s="149">
        <v>0</v>
      </c>
      <c r="R52" s="149">
        <v>0</v>
      </c>
    </row>
    <row r="53" spans="1:21" ht="26.25" thickBot="1" x14ac:dyDescent="0.35">
      <c r="A53" s="374"/>
      <c r="B53" s="388" t="s">
        <v>298</v>
      </c>
      <c r="C53" s="159">
        <v>14266</v>
      </c>
      <c r="D53" s="159">
        <v>6170</v>
      </c>
      <c r="E53" s="159">
        <f t="shared" ref="E53" si="13">C53+D53</f>
        <v>20436</v>
      </c>
      <c r="F53" s="158">
        <v>147</v>
      </c>
      <c r="G53" s="158">
        <v>99</v>
      </c>
      <c r="H53" s="158">
        <f t="shared" ref="H53" si="14">F53+G53</f>
        <v>246</v>
      </c>
      <c r="I53" s="158">
        <v>1067</v>
      </c>
      <c r="J53" s="158">
        <v>307</v>
      </c>
      <c r="K53" s="158">
        <f t="shared" ref="K53" si="15">I53+J53</f>
        <v>1374</v>
      </c>
      <c r="L53" s="159">
        <v>13346</v>
      </c>
      <c r="M53" s="159">
        <v>5962</v>
      </c>
      <c r="N53" s="159">
        <v>19308</v>
      </c>
      <c r="O53" s="149">
        <v>0</v>
      </c>
      <c r="P53" s="149">
        <v>0</v>
      </c>
      <c r="Q53" s="149">
        <v>0</v>
      </c>
      <c r="R53" s="149">
        <v>0</v>
      </c>
    </row>
    <row r="54" spans="1:21" x14ac:dyDescent="0.3">
      <c r="F54" s="86"/>
      <c r="T54" s="60" t="s">
        <v>230</v>
      </c>
    </row>
    <row r="55" spans="1:21" ht="16.5" customHeight="1" x14ac:dyDescent="0.3">
      <c r="I55" s="60" t="s">
        <v>230</v>
      </c>
    </row>
    <row r="56" spans="1:21" ht="25.5" customHeight="1" x14ac:dyDescent="0.3">
      <c r="I56" s="60" t="s">
        <v>230</v>
      </c>
    </row>
    <row r="57" spans="1:21" ht="34.5" customHeight="1" x14ac:dyDescent="0.3">
      <c r="P57" s="60" t="s">
        <v>230</v>
      </c>
      <c r="S57" s="60" t="s">
        <v>230</v>
      </c>
    </row>
    <row r="58" spans="1:21" x14ac:dyDescent="0.3">
      <c r="U58" s="60" t="s">
        <v>230</v>
      </c>
    </row>
    <row r="59" spans="1:21" x14ac:dyDescent="0.3">
      <c r="T59" s="60" t="s">
        <v>230</v>
      </c>
    </row>
    <row r="60" spans="1:21" x14ac:dyDescent="0.3">
      <c r="T60" s="60" t="s">
        <v>230</v>
      </c>
    </row>
    <row r="62" spans="1:21" x14ac:dyDescent="0.3">
      <c r="T62" s="60" t="s">
        <v>230</v>
      </c>
    </row>
  </sheetData>
  <mergeCells count="20">
    <mergeCell ref="C8:R8"/>
    <mergeCell ref="C5:C6"/>
    <mergeCell ref="D5:D6"/>
    <mergeCell ref="F5:F6"/>
    <mergeCell ref="G5:G6"/>
    <mergeCell ref="I5:I6"/>
    <mergeCell ref="J5:J6"/>
    <mergeCell ref="B2:B7"/>
    <mergeCell ref="C2:R2"/>
    <mergeCell ref="C3:N3"/>
    <mergeCell ref="O3:R3"/>
    <mergeCell ref="C4:E4"/>
    <mergeCell ref="F4:H4"/>
    <mergeCell ref="I4:K4"/>
    <mergeCell ref="L4:N4"/>
    <mergeCell ref="O4:O6"/>
    <mergeCell ref="P4:P6"/>
    <mergeCell ref="Q5:Q6"/>
    <mergeCell ref="L5:L6"/>
    <mergeCell ref="M5:M6"/>
  </mergeCells>
  <pageMargins left="0.1" right="0.2" top="0.2" bottom="0.2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31" workbookViewId="0">
      <selection activeCell="T50" sqref="T50"/>
    </sheetView>
  </sheetViews>
  <sheetFormatPr defaultRowHeight="15" x14ac:dyDescent="0.25"/>
  <cols>
    <col min="1" max="1" width="2.5703125" style="92" customWidth="1"/>
    <col min="2" max="2" width="11" style="92" customWidth="1"/>
    <col min="3" max="3" width="9" style="92" customWidth="1"/>
    <col min="4" max="4" width="7.140625" style="92" customWidth="1"/>
    <col min="5" max="5" width="4.5703125" style="92" customWidth="1"/>
    <col min="6" max="6" width="8.140625" style="92" customWidth="1"/>
    <col min="7" max="7" width="9" style="92" customWidth="1"/>
    <col min="8" max="8" width="7.7109375" style="92" customWidth="1"/>
    <col min="9" max="9" width="8.42578125" style="92" customWidth="1"/>
    <col min="10" max="10" width="9.140625" style="92" hidden="1" customWidth="1"/>
    <col min="11" max="11" width="6.85546875" style="92" customWidth="1"/>
    <col min="12" max="12" width="7.7109375" style="92" customWidth="1"/>
    <col min="13" max="13" width="0.85546875" style="92" customWidth="1"/>
    <col min="14" max="14" width="10.28515625" style="92" customWidth="1"/>
    <col min="15" max="15" width="6.85546875" style="92" customWidth="1"/>
    <col min="16" max="16" width="8.28515625" style="92" customWidth="1"/>
    <col min="17" max="17" width="7.42578125" style="92" customWidth="1"/>
    <col min="18" max="16384" width="9.140625" style="92"/>
  </cols>
  <sheetData>
    <row r="1" spans="1:20" ht="15.75" customHeight="1" x14ac:dyDescent="0.25">
      <c r="A1" s="327" t="s">
        <v>3</v>
      </c>
      <c r="B1" s="328" t="s">
        <v>107</v>
      </c>
      <c r="C1" s="295" t="s">
        <v>108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91"/>
    </row>
    <row r="2" spans="1:20" ht="15.75" x14ac:dyDescent="0.25">
      <c r="A2" s="327" t="s">
        <v>4</v>
      </c>
      <c r="B2" s="328"/>
      <c r="C2" s="295" t="s">
        <v>109</v>
      </c>
      <c r="D2" s="295"/>
      <c r="E2" s="295"/>
      <c r="F2" s="295"/>
      <c r="G2" s="295"/>
      <c r="H2" s="295"/>
      <c r="I2" s="295" t="s">
        <v>131</v>
      </c>
      <c r="J2" s="295"/>
      <c r="K2" s="295"/>
      <c r="L2" s="295"/>
      <c r="M2" s="295"/>
      <c r="N2" s="295"/>
      <c r="O2" s="295" t="s">
        <v>111</v>
      </c>
      <c r="P2" s="295"/>
      <c r="Q2" s="295"/>
      <c r="R2" s="93"/>
    </row>
    <row r="3" spans="1:20" ht="15" customHeight="1" x14ac:dyDescent="0.25">
      <c r="A3" s="329"/>
      <c r="B3" s="328"/>
      <c r="C3" s="295" t="s">
        <v>112</v>
      </c>
      <c r="D3" s="295"/>
      <c r="E3" s="295"/>
      <c r="F3" s="295"/>
      <c r="G3" s="295" t="s">
        <v>113</v>
      </c>
      <c r="H3" s="294" t="s">
        <v>114</v>
      </c>
      <c r="I3" s="330" t="s">
        <v>110</v>
      </c>
      <c r="J3" s="330"/>
      <c r="K3" s="330"/>
      <c r="L3" s="330"/>
      <c r="M3" s="330"/>
      <c r="N3" s="330"/>
      <c r="O3" s="295" t="s">
        <v>56</v>
      </c>
      <c r="P3" s="295"/>
      <c r="Q3" s="295"/>
      <c r="R3" s="91"/>
    </row>
    <row r="4" spans="1:20" ht="38.25" x14ac:dyDescent="0.25">
      <c r="A4" s="329"/>
      <c r="B4" s="328"/>
      <c r="C4" s="295" t="s">
        <v>116</v>
      </c>
      <c r="D4" s="295" t="s">
        <v>117</v>
      </c>
      <c r="E4" s="295" t="s">
        <v>118</v>
      </c>
      <c r="F4" s="294" t="s">
        <v>119</v>
      </c>
      <c r="G4" s="295"/>
      <c r="H4" s="331" t="s">
        <v>115</v>
      </c>
      <c r="I4" s="295" t="s">
        <v>121</v>
      </c>
      <c r="J4" s="295"/>
      <c r="K4" s="295" t="s">
        <v>122</v>
      </c>
      <c r="L4" s="295" t="s">
        <v>123</v>
      </c>
      <c r="M4" s="295"/>
      <c r="N4" s="294" t="s">
        <v>124</v>
      </c>
      <c r="O4" s="295"/>
      <c r="P4" s="295"/>
      <c r="Q4" s="295"/>
      <c r="R4" s="91"/>
    </row>
    <row r="5" spans="1:20" ht="25.5" x14ac:dyDescent="0.25">
      <c r="A5" s="329"/>
      <c r="B5" s="328"/>
      <c r="C5" s="295"/>
      <c r="D5" s="295"/>
      <c r="E5" s="295"/>
      <c r="F5" s="294" t="s">
        <v>120</v>
      </c>
      <c r="G5" s="295"/>
      <c r="H5" s="331"/>
      <c r="I5" s="295"/>
      <c r="J5" s="295"/>
      <c r="K5" s="295"/>
      <c r="L5" s="295"/>
      <c r="M5" s="295"/>
      <c r="N5" s="294" t="s">
        <v>125</v>
      </c>
      <c r="O5" s="295" t="s">
        <v>126</v>
      </c>
      <c r="P5" s="295" t="s">
        <v>127</v>
      </c>
      <c r="Q5" s="294" t="s">
        <v>229</v>
      </c>
      <c r="R5" s="102"/>
    </row>
    <row r="6" spans="1:20" ht="14.25" hidden="1" customHeight="1" thickBot="1" x14ac:dyDescent="0.3">
      <c r="A6" s="329"/>
      <c r="B6" s="328"/>
      <c r="C6" s="295"/>
      <c r="D6" s="295"/>
      <c r="E6" s="295"/>
      <c r="F6" s="332"/>
      <c r="G6" s="295"/>
      <c r="H6" s="297"/>
      <c r="I6" s="295"/>
      <c r="J6" s="295"/>
      <c r="K6" s="295"/>
      <c r="L6" s="295"/>
      <c r="M6" s="295"/>
      <c r="N6" s="297"/>
      <c r="O6" s="295"/>
      <c r="P6" s="295"/>
      <c r="Q6" s="294" t="s">
        <v>128</v>
      </c>
      <c r="R6" s="102"/>
    </row>
    <row r="7" spans="1:20" ht="11.25" hidden="1" customHeight="1" thickBot="1" x14ac:dyDescent="0.3">
      <c r="A7" s="329"/>
      <c r="B7" s="328"/>
      <c r="C7" s="295"/>
      <c r="D7" s="295"/>
      <c r="E7" s="295"/>
      <c r="F7" s="332"/>
      <c r="G7" s="295"/>
      <c r="H7" s="297"/>
      <c r="I7" s="295"/>
      <c r="J7" s="295"/>
      <c r="K7" s="295"/>
      <c r="L7" s="295"/>
      <c r="M7" s="295"/>
      <c r="N7" s="297"/>
      <c r="O7" s="297"/>
      <c r="P7" s="297"/>
      <c r="Q7" s="333"/>
      <c r="R7" s="102"/>
    </row>
    <row r="8" spans="1:20" ht="15.75" x14ac:dyDescent="0.25">
      <c r="A8" s="329"/>
      <c r="B8" s="328"/>
      <c r="C8" s="294">
        <v>23</v>
      </c>
      <c r="D8" s="294">
        <v>24</v>
      </c>
      <c r="E8" s="294">
        <v>25</v>
      </c>
      <c r="F8" s="294">
        <v>26</v>
      </c>
      <c r="G8" s="294">
        <v>27</v>
      </c>
      <c r="H8" s="294">
        <v>28</v>
      </c>
      <c r="I8" s="295">
        <v>29</v>
      </c>
      <c r="J8" s="295"/>
      <c r="K8" s="294">
        <v>30</v>
      </c>
      <c r="L8" s="295">
        <v>31</v>
      </c>
      <c r="M8" s="295"/>
      <c r="N8" s="294">
        <v>32</v>
      </c>
      <c r="O8" s="294">
        <v>33</v>
      </c>
      <c r="P8" s="294">
        <v>34</v>
      </c>
      <c r="Q8" s="294">
        <v>35</v>
      </c>
      <c r="R8" s="93"/>
    </row>
    <row r="9" spans="1:20" ht="13.5" customHeight="1" x14ac:dyDescent="0.25">
      <c r="A9" s="329"/>
      <c r="B9" s="246" t="s">
        <v>11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/>
      <c r="K9" s="300">
        <v>0</v>
      </c>
      <c r="L9" s="334">
        <v>0</v>
      </c>
      <c r="M9" s="335"/>
      <c r="N9" s="300">
        <v>0</v>
      </c>
      <c r="O9" s="300">
        <v>0</v>
      </c>
      <c r="P9" s="300">
        <v>0</v>
      </c>
      <c r="Q9" s="300">
        <v>0</v>
      </c>
      <c r="R9" s="93"/>
    </row>
    <row r="10" spans="1:20" ht="12.75" customHeight="1" x14ac:dyDescent="0.25">
      <c r="A10" s="246">
        <v>1</v>
      </c>
      <c r="B10" s="331" t="s">
        <v>69</v>
      </c>
      <c r="C10" s="302">
        <v>1.6</v>
      </c>
      <c r="D10" s="336">
        <v>0.6</v>
      </c>
      <c r="E10" s="313">
        <v>0</v>
      </c>
      <c r="F10" s="313">
        <v>2.2000000000000002</v>
      </c>
      <c r="G10" s="307">
        <v>1.3</v>
      </c>
      <c r="H10" s="313">
        <f>F10+G10</f>
        <v>3.5</v>
      </c>
      <c r="I10" s="307">
        <v>1.6</v>
      </c>
      <c r="J10" s="313">
        <v>21.21</v>
      </c>
      <c r="K10" s="336">
        <f>L10+N10-I10</f>
        <v>0.89999999999999991</v>
      </c>
      <c r="L10" s="337">
        <v>0</v>
      </c>
      <c r="M10" s="337"/>
      <c r="N10" s="307">
        <v>2.5</v>
      </c>
      <c r="O10" s="300">
        <v>0</v>
      </c>
      <c r="P10" s="300">
        <v>0</v>
      </c>
      <c r="Q10" s="294">
        <f>O10+P10</f>
        <v>0</v>
      </c>
      <c r="R10" s="93"/>
    </row>
    <row r="11" spans="1:20" ht="12.75" customHeight="1" x14ac:dyDescent="0.25">
      <c r="A11" s="294">
        <v>2</v>
      </c>
      <c r="B11" s="338" t="s">
        <v>129</v>
      </c>
      <c r="C11" s="302">
        <v>2.72</v>
      </c>
      <c r="D11" s="336">
        <v>0.24</v>
      </c>
      <c r="E11" s="313">
        <v>0</v>
      </c>
      <c r="F11" s="313">
        <v>2.96</v>
      </c>
      <c r="G11" s="339">
        <v>1.1000000000000001</v>
      </c>
      <c r="H11" s="313">
        <f t="shared" ref="H11:H20" si="0">F11+G11</f>
        <v>4.0600000000000005</v>
      </c>
      <c r="I11" s="307">
        <v>4.13</v>
      </c>
      <c r="J11" s="313">
        <v>96.24</v>
      </c>
      <c r="K11" s="336">
        <f t="shared" ref="K11:K52" si="1">L11+N11-I11</f>
        <v>0.8100000000000005</v>
      </c>
      <c r="L11" s="337">
        <v>0</v>
      </c>
      <c r="M11" s="337"/>
      <c r="N11" s="307">
        <v>4.9400000000000004</v>
      </c>
      <c r="O11" s="300">
        <v>0</v>
      </c>
      <c r="P11" s="300">
        <v>0</v>
      </c>
      <c r="Q11" s="294">
        <f t="shared" ref="Q11:Q52" si="2">O11+P11</f>
        <v>0</v>
      </c>
      <c r="R11" s="93"/>
    </row>
    <row r="12" spans="1:20" ht="12.75" customHeight="1" x14ac:dyDescent="0.25">
      <c r="A12" s="294">
        <v>6</v>
      </c>
      <c r="B12" s="340" t="s">
        <v>73</v>
      </c>
      <c r="C12" s="302">
        <v>0</v>
      </c>
      <c r="D12" s="336">
        <v>0</v>
      </c>
      <c r="E12" s="313">
        <v>0</v>
      </c>
      <c r="F12" s="313">
        <v>0</v>
      </c>
      <c r="G12" s="307">
        <v>0</v>
      </c>
      <c r="H12" s="313">
        <f t="shared" si="0"/>
        <v>0</v>
      </c>
      <c r="I12" s="307">
        <v>0</v>
      </c>
      <c r="J12" s="313">
        <v>7.25</v>
      </c>
      <c r="K12" s="336">
        <f t="shared" si="1"/>
        <v>0</v>
      </c>
      <c r="L12" s="337">
        <v>0</v>
      </c>
      <c r="M12" s="337"/>
      <c r="N12" s="307">
        <v>0</v>
      </c>
      <c r="O12" s="300">
        <v>0</v>
      </c>
      <c r="P12" s="300">
        <v>0</v>
      </c>
      <c r="Q12" s="294">
        <f t="shared" si="2"/>
        <v>0</v>
      </c>
      <c r="R12" s="93"/>
    </row>
    <row r="13" spans="1:20" ht="12.75" customHeight="1" x14ac:dyDescent="0.25">
      <c r="A13" s="294">
        <v>8</v>
      </c>
      <c r="B13" s="340" t="s">
        <v>74</v>
      </c>
      <c r="C13" s="302">
        <v>0.4</v>
      </c>
      <c r="D13" s="336">
        <v>0</v>
      </c>
      <c r="E13" s="313">
        <v>0.2</v>
      </c>
      <c r="F13" s="313">
        <v>0.2</v>
      </c>
      <c r="G13" s="307">
        <v>0</v>
      </c>
      <c r="H13" s="313">
        <f t="shared" si="0"/>
        <v>0.2</v>
      </c>
      <c r="I13" s="307">
        <v>0.5</v>
      </c>
      <c r="J13" s="313">
        <v>9.85</v>
      </c>
      <c r="K13" s="336">
        <v>0</v>
      </c>
      <c r="L13" s="337">
        <v>0.3</v>
      </c>
      <c r="M13" s="337"/>
      <c r="N13" s="307">
        <v>0.2</v>
      </c>
      <c r="O13" s="300">
        <v>0</v>
      </c>
      <c r="P13" s="300">
        <v>0</v>
      </c>
      <c r="Q13" s="294">
        <f t="shared" si="2"/>
        <v>0</v>
      </c>
      <c r="R13" s="93"/>
    </row>
    <row r="14" spans="1:20" ht="12.75" customHeight="1" x14ac:dyDescent="0.25">
      <c r="A14" s="294">
        <v>13</v>
      </c>
      <c r="B14" s="340" t="s">
        <v>276</v>
      </c>
      <c r="C14" s="302">
        <v>0.4</v>
      </c>
      <c r="D14" s="336">
        <v>0</v>
      </c>
      <c r="E14" s="313">
        <v>0</v>
      </c>
      <c r="F14" s="313">
        <v>0.4</v>
      </c>
      <c r="G14" s="307">
        <v>0</v>
      </c>
      <c r="H14" s="313">
        <f t="shared" si="0"/>
        <v>0.4</v>
      </c>
      <c r="I14" s="307">
        <v>0.6</v>
      </c>
      <c r="J14" s="313">
        <v>46.21</v>
      </c>
      <c r="K14" s="336">
        <f t="shared" si="1"/>
        <v>2.21</v>
      </c>
      <c r="L14" s="337">
        <v>2.21</v>
      </c>
      <c r="M14" s="337"/>
      <c r="N14" s="307">
        <v>0.6</v>
      </c>
      <c r="O14" s="300">
        <v>0</v>
      </c>
      <c r="P14" s="300">
        <v>0</v>
      </c>
      <c r="Q14" s="294">
        <f t="shared" si="2"/>
        <v>0</v>
      </c>
      <c r="R14" s="93"/>
    </row>
    <row r="15" spans="1:20" ht="12.75" customHeight="1" x14ac:dyDescent="0.25">
      <c r="A15" s="294">
        <v>14</v>
      </c>
      <c r="B15" s="340" t="s">
        <v>79</v>
      </c>
      <c r="C15" s="302">
        <v>0.2</v>
      </c>
      <c r="D15" s="336">
        <v>0</v>
      </c>
      <c r="E15" s="313">
        <v>0</v>
      </c>
      <c r="F15" s="313">
        <v>0.2</v>
      </c>
      <c r="G15" s="307">
        <v>0</v>
      </c>
      <c r="H15" s="313">
        <f t="shared" si="0"/>
        <v>0.2</v>
      </c>
      <c r="I15" s="307">
        <v>0.2</v>
      </c>
      <c r="J15" s="313">
        <v>10.57</v>
      </c>
      <c r="K15" s="336">
        <f t="shared" si="1"/>
        <v>1.05</v>
      </c>
      <c r="L15" s="337">
        <v>0.65</v>
      </c>
      <c r="M15" s="337"/>
      <c r="N15" s="307">
        <v>0.6</v>
      </c>
      <c r="O15" s="294">
        <v>0</v>
      </c>
      <c r="P15" s="300">
        <v>0</v>
      </c>
      <c r="Q15" s="294">
        <v>0</v>
      </c>
      <c r="R15" s="93"/>
    </row>
    <row r="16" spans="1:20" ht="12.75" customHeight="1" x14ac:dyDescent="0.25">
      <c r="A16" s="294">
        <v>15</v>
      </c>
      <c r="B16" s="340" t="s">
        <v>281</v>
      </c>
      <c r="C16" s="302">
        <v>18.2</v>
      </c>
      <c r="D16" s="336">
        <v>0</v>
      </c>
      <c r="E16" s="313">
        <v>0</v>
      </c>
      <c r="F16" s="313">
        <v>18.2</v>
      </c>
      <c r="G16" s="307">
        <v>8.5</v>
      </c>
      <c r="H16" s="336">
        <f>F16+G16</f>
        <v>26.7</v>
      </c>
      <c r="I16" s="307">
        <v>70.3</v>
      </c>
      <c r="J16" s="313">
        <v>129.35</v>
      </c>
      <c r="K16" s="336">
        <f t="shared" si="1"/>
        <v>29.450000000000003</v>
      </c>
      <c r="L16" s="337">
        <v>3.25</v>
      </c>
      <c r="M16" s="337"/>
      <c r="N16" s="307">
        <v>96.5</v>
      </c>
      <c r="O16" s="300">
        <v>0</v>
      </c>
      <c r="P16" s="300">
        <v>0</v>
      </c>
      <c r="Q16" s="294">
        <f t="shared" si="2"/>
        <v>0</v>
      </c>
      <c r="R16" s="93"/>
      <c r="T16" s="92" t="s">
        <v>230</v>
      </c>
    </row>
    <row r="17" spans="1:19" ht="12.75" customHeight="1" x14ac:dyDescent="0.25">
      <c r="A17" s="294">
        <v>17</v>
      </c>
      <c r="B17" s="340" t="s">
        <v>81</v>
      </c>
      <c r="C17" s="302">
        <v>1.1000000000000001</v>
      </c>
      <c r="D17" s="336">
        <v>0</v>
      </c>
      <c r="E17" s="313">
        <v>0.42</v>
      </c>
      <c r="F17" s="313">
        <v>0.68</v>
      </c>
      <c r="G17" s="307">
        <v>0.02</v>
      </c>
      <c r="H17" s="313">
        <f t="shared" si="0"/>
        <v>0.70000000000000007</v>
      </c>
      <c r="I17" s="307">
        <v>3.9</v>
      </c>
      <c r="J17" s="313">
        <v>140.25</v>
      </c>
      <c r="K17" s="336">
        <f t="shared" si="1"/>
        <v>4.2799999999999994</v>
      </c>
      <c r="L17" s="337">
        <v>5.25</v>
      </c>
      <c r="M17" s="337"/>
      <c r="N17" s="307">
        <v>2.93</v>
      </c>
      <c r="O17" s="300">
        <v>0</v>
      </c>
      <c r="P17" s="300">
        <v>0</v>
      </c>
      <c r="Q17" s="294">
        <f t="shared" si="2"/>
        <v>0</v>
      </c>
      <c r="R17" s="93"/>
    </row>
    <row r="18" spans="1:19" ht="12.75" customHeight="1" x14ac:dyDescent="0.25">
      <c r="A18" s="294">
        <v>20</v>
      </c>
      <c r="B18" s="340" t="s">
        <v>280</v>
      </c>
      <c r="C18" s="302">
        <v>2.9</v>
      </c>
      <c r="D18" s="336">
        <v>0</v>
      </c>
      <c r="E18" s="313">
        <v>0</v>
      </c>
      <c r="F18" s="313">
        <v>2.9</v>
      </c>
      <c r="G18" s="307">
        <v>1.2</v>
      </c>
      <c r="H18" s="313">
        <f t="shared" si="0"/>
        <v>4.0999999999999996</v>
      </c>
      <c r="I18" s="307">
        <v>37.1</v>
      </c>
      <c r="J18" s="313">
        <v>110.25</v>
      </c>
      <c r="K18" s="336">
        <f t="shared" si="1"/>
        <v>7.3500000000000014</v>
      </c>
      <c r="L18" s="337">
        <v>2.25</v>
      </c>
      <c r="M18" s="337"/>
      <c r="N18" s="307">
        <v>42.2</v>
      </c>
      <c r="O18" s="300">
        <v>0</v>
      </c>
      <c r="P18" s="300">
        <v>0</v>
      </c>
      <c r="Q18" s="294">
        <f t="shared" si="2"/>
        <v>0</v>
      </c>
      <c r="R18" s="93"/>
      <c r="S18" s="92" t="s">
        <v>230</v>
      </c>
    </row>
    <row r="19" spans="1:19" ht="12.75" customHeight="1" x14ac:dyDescent="0.25">
      <c r="A19" s="294">
        <v>22</v>
      </c>
      <c r="B19" s="340" t="s">
        <v>84</v>
      </c>
      <c r="C19" s="302">
        <v>11.58</v>
      </c>
      <c r="D19" s="336">
        <v>0</v>
      </c>
      <c r="E19" s="313">
        <v>0</v>
      </c>
      <c r="F19" s="313">
        <v>11.18</v>
      </c>
      <c r="G19" s="307">
        <v>10.3</v>
      </c>
      <c r="H19" s="336">
        <f>F19+G19</f>
        <v>21.48</v>
      </c>
      <c r="I19" s="307">
        <v>45.7</v>
      </c>
      <c r="J19" s="313">
        <v>528.32000000000005</v>
      </c>
      <c r="K19" s="336">
        <f t="shared" si="1"/>
        <v>7.3799999999999955</v>
      </c>
      <c r="L19" s="337">
        <v>3.58</v>
      </c>
      <c r="M19" s="337"/>
      <c r="N19" s="307">
        <v>49.5</v>
      </c>
      <c r="O19" s="300">
        <v>0</v>
      </c>
      <c r="P19" s="300">
        <v>0</v>
      </c>
      <c r="Q19" s="294">
        <f t="shared" si="2"/>
        <v>0</v>
      </c>
      <c r="R19" s="93"/>
      <c r="S19" s="92" t="s">
        <v>230</v>
      </c>
    </row>
    <row r="20" spans="1:19" ht="12.75" customHeight="1" x14ac:dyDescent="0.25">
      <c r="A20" s="294">
        <v>25</v>
      </c>
      <c r="B20" s="340" t="s">
        <v>85</v>
      </c>
      <c r="C20" s="302">
        <v>20.77</v>
      </c>
      <c r="D20" s="336">
        <v>0</v>
      </c>
      <c r="E20" s="313">
        <v>0.2</v>
      </c>
      <c r="F20" s="313">
        <v>20.57</v>
      </c>
      <c r="G20" s="307">
        <v>16.45</v>
      </c>
      <c r="H20" s="313">
        <f t="shared" si="0"/>
        <v>37.019999999999996</v>
      </c>
      <c r="I20" s="307">
        <v>95.2</v>
      </c>
      <c r="J20" s="313">
        <v>922.25</v>
      </c>
      <c r="K20" s="336">
        <f t="shared" si="1"/>
        <v>19.299999999999997</v>
      </c>
      <c r="L20" s="337">
        <v>4.5</v>
      </c>
      <c r="M20" s="337"/>
      <c r="N20" s="307">
        <v>110</v>
      </c>
      <c r="O20" s="294">
        <v>0</v>
      </c>
      <c r="P20" s="294">
        <v>0</v>
      </c>
      <c r="Q20" s="294">
        <v>0</v>
      </c>
      <c r="R20" s="93"/>
    </row>
    <row r="21" spans="1:19" ht="12.75" customHeight="1" x14ac:dyDescent="0.25">
      <c r="A21" s="294">
        <v>26</v>
      </c>
      <c r="B21" s="340" t="s">
        <v>278</v>
      </c>
      <c r="C21" s="302">
        <v>0</v>
      </c>
      <c r="D21" s="336">
        <f t="shared" ref="D21:D52" si="3">E21+F21-C21</f>
        <v>0</v>
      </c>
      <c r="E21" s="313">
        <v>0</v>
      </c>
      <c r="F21" s="313">
        <v>0</v>
      </c>
      <c r="G21" s="307">
        <v>0</v>
      </c>
      <c r="H21" s="313">
        <v>0</v>
      </c>
      <c r="I21" s="307">
        <v>0</v>
      </c>
      <c r="J21" s="313"/>
      <c r="K21" s="336">
        <f t="shared" si="1"/>
        <v>0</v>
      </c>
      <c r="L21" s="341">
        <v>0</v>
      </c>
      <c r="M21" s="342"/>
      <c r="N21" s="307">
        <v>0</v>
      </c>
      <c r="O21" s="294">
        <v>0</v>
      </c>
      <c r="P21" s="294">
        <v>0</v>
      </c>
      <c r="Q21" s="294">
        <f t="shared" si="2"/>
        <v>0</v>
      </c>
      <c r="R21" s="93"/>
    </row>
    <row r="22" spans="1:19" ht="12.75" customHeight="1" x14ac:dyDescent="0.25">
      <c r="A22" s="294">
        <v>27</v>
      </c>
      <c r="B22" s="340" t="s">
        <v>277</v>
      </c>
      <c r="C22" s="302">
        <v>0</v>
      </c>
      <c r="D22" s="336">
        <v>0</v>
      </c>
      <c r="E22" s="313">
        <v>0</v>
      </c>
      <c r="F22" s="313">
        <v>0</v>
      </c>
      <c r="G22" s="339">
        <v>0</v>
      </c>
      <c r="H22" s="313">
        <f>I219</f>
        <v>0</v>
      </c>
      <c r="I22" s="307">
        <v>0</v>
      </c>
      <c r="J22" s="313">
        <v>51.23</v>
      </c>
      <c r="K22" s="336">
        <f t="shared" si="1"/>
        <v>2.54</v>
      </c>
      <c r="L22" s="337">
        <v>2.54</v>
      </c>
      <c r="M22" s="337"/>
      <c r="N22" s="307">
        <v>0</v>
      </c>
      <c r="O22" s="300">
        <v>0</v>
      </c>
      <c r="P22" s="294">
        <v>0</v>
      </c>
      <c r="Q22" s="294">
        <v>0</v>
      </c>
      <c r="R22" s="93"/>
    </row>
    <row r="23" spans="1:19" ht="12" customHeight="1" x14ac:dyDescent="0.25">
      <c r="A23" s="294">
        <v>13</v>
      </c>
      <c r="B23" s="343" t="s">
        <v>27</v>
      </c>
      <c r="C23" s="302">
        <v>59.87</v>
      </c>
      <c r="D23" s="336">
        <v>0.84</v>
      </c>
      <c r="E23" s="344">
        <v>0.82</v>
      </c>
      <c r="F23" s="336">
        <f>SUM(F10:F22)</f>
        <v>59.49</v>
      </c>
      <c r="G23" s="345">
        <f>SUM(G10:G22)</f>
        <v>38.870000000000005</v>
      </c>
      <c r="H23" s="313">
        <v>98.36</v>
      </c>
      <c r="I23" s="307">
        <v>259.23</v>
      </c>
      <c r="J23" s="346">
        <f>SUM(J10:J22)</f>
        <v>2072.98</v>
      </c>
      <c r="K23" s="336">
        <f t="shared" si="1"/>
        <v>75.269999999999982</v>
      </c>
      <c r="L23" s="341">
        <f>SUM(L10:L22)</f>
        <v>24.53</v>
      </c>
      <c r="M23" s="342"/>
      <c r="N23" s="307">
        <v>309.97000000000003</v>
      </c>
      <c r="O23" s="294">
        <f>SUM(O12:O22)</f>
        <v>0</v>
      </c>
      <c r="P23" s="294">
        <f>SUM(P12:P22)</f>
        <v>0</v>
      </c>
      <c r="Q23" s="294">
        <f t="shared" si="2"/>
        <v>0</v>
      </c>
      <c r="R23" s="93"/>
    </row>
    <row r="24" spans="1:19" ht="12" customHeight="1" x14ac:dyDescent="0.25">
      <c r="A24" s="294">
        <v>13</v>
      </c>
      <c r="B24" s="347" t="s">
        <v>87</v>
      </c>
      <c r="C24" s="294">
        <v>0</v>
      </c>
      <c r="D24" s="336">
        <f t="shared" si="3"/>
        <v>0</v>
      </c>
      <c r="E24" s="313">
        <v>0</v>
      </c>
      <c r="F24" s="246">
        <v>0</v>
      </c>
      <c r="G24" s="246">
        <v>0</v>
      </c>
      <c r="H24" s="313">
        <v>0</v>
      </c>
      <c r="I24" s="246">
        <v>0</v>
      </c>
      <c r="J24" s="313"/>
      <c r="K24" s="336">
        <f t="shared" si="1"/>
        <v>0</v>
      </c>
      <c r="L24" s="341">
        <v>0</v>
      </c>
      <c r="M24" s="342"/>
      <c r="N24" s="246">
        <v>0</v>
      </c>
      <c r="O24" s="300">
        <v>0</v>
      </c>
      <c r="P24" s="300">
        <v>0</v>
      </c>
      <c r="Q24" s="294">
        <f t="shared" si="2"/>
        <v>0</v>
      </c>
      <c r="R24" s="93"/>
    </row>
    <row r="25" spans="1:19" ht="12" customHeight="1" x14ac:dyDescent="0.25">
      <c r="A25" s="294">
        <v>1</v>
      </c>
      <c r="B25" s="338" t="s">
        <v>279</v>
      </c>
      <c r="C25" s="302">
        <v>2.63</v>
      </c>
      <c r="D25" s="336">
        <v>0</v>
      </c>
      <c r="E25" s="313">
        <v>0.03</v>
      </c>
      <c r="F25" s="307">
        <v>2.6</v>
      </c>
      <c r="G25" s="238">
        <v>0.05</v>
      </c>
      <c r="H25" s="313">
        <f>F25+G25</f>
        <v>2.65</v>
      </c>
      <c r="I25" s="307">
        <v>2.31</v>
      </c>
      <c r="J25" s="313">
        <v>299.92</v>
      </c>
      <c r="K25" s="336">
        <v>0</v>
      </c>
      <c r="L25" s="337">
        <v>0</v>
      </c>
      <c r="M25" s="337"/>
      <c r="N25" s="307">
        <v>2.31</v>
      </c>
      <c r="O25" s="294">
        <v>0</v>
      </c>
      <c r="P25" s="294">
        <v>0</v>
      </c>
      <c r="Q25" s="294">
        <v>0</v>
      </c>
      <c r="R25" s="93"/>
    </row>
    <row r="26" spans="1:19" ht="12" customHeight="1" x14ac:dyDescent="0.25">
      <c r="A26" s="312">
        <v>2</v>
      </c>
      <c r="B26" s="338" t="s">
        <v>89</v>
      </c>
      <c r="C26" s="302">
        <v>0</v>
      </c>
      <c r="D26" s="336">
        <f t="shared" si="3"/>
        <v>0</v>
      </c>
      <c r="E26" s="313">
        <v>0</v>
      </c>
      <c r="F26" s="307">
        <v>0</v>
      </c>
      <c r="G26" s="306">
        <v>0</v>
      </c>
      <c r="H26" s="313">
        <f t="shared" ref="H26:H29" si="4">F26+G26</f>
        <v>0</v>
      </c>
      <c r="I26" s="307">
        <v>0</v>
      </c>
      <c r="J26" s="313">
        <v>128.02000000000001</v>
      </c>
      <c r="K26" s="336">
        <f t="shared" si="1"/>
        <v>0</v>
      </c>
      <c r="L26" s="337">
        <v>0</v>
      </c>
      <c r="M26" s="337"/>
      <c r="N26" s="307">
        <v>0</v>
      </c>
      <c r="O26" s="294">
        <v>0</v>
      </c>
      <c r="P26" s="294">
        <v>0</v>
      </c>
      <c r="Q26" s="294">
        <v>0</v>
      </c>
      <c r="R26" s="93"/>
    </row>
    <row r="27" spans="1:19" ht="12" customHeight="1" x14ac:dyDescent="0.25">
      <c r="A27" s="312">
        <v>3</v>
      </c>
      <c r="B27" s="346" t="s">
        <v>90</v>
      </c>
      <c r="C27" s="302">
        <v>0</v>
      </c>
      <c r="D27" s="336">
        <f t="shared" si="3"/>
        <v>0</v>
      </c>
      <c r="E27" s="313">
        <v>0</v>
      </c>
      <c r="F27" s="307">
        <v>0</v>
      </c>
      <c r="G27" s="306">
        <v>0</v>
      </c>
      <c r="H27" s="313">
        <f t="shared" si="4"/>
        <v>0</v>
      </c>
      <c r="I27" s="307">
        <v>0</v>
      </c>
      <c r="J27" s="313">
        <v>35.25</v>
      </c>
      <c r="K27" s="336">
        <f t="shared" si="1"/>
        <v>0</v>
      </c>
      <c r="L27" s="337">
        <v>0</v>
      </c>
      <c r="M27" s="337"/>
      <c r="N27" s="307">
        <v>0</v>
      </c>
      <c r="O27" s="294">
        <v>0</v>
      </c>
      <c r="P27" s="294">
        <v>0</v>
      </c>
      <c r="Q27" s="294">
        <v>0</v>
      </c>
      <c r="R27" s="93"/>
    </row>
    <row r="28" spans="1:19" ht="12" customHeight="1" x14ac:dyDescent="0.25">
      <c r="A28" s="294">
        <v>8</v>
      </c>
      <c r="B28" s="338" t="s">
        <v>91</v>
      </c>
      <c r="C28" s="348">
        <v>5.3</v>
      </c>
      <c r="D28" s="336">
        <v>0</v>
      </c>
      <c r="E28" s="313">
        <v>0</v>
      </c>
      <c r="F28" s="307">
        <v>5.3</v>
      </c>
      <c r="G28" s="339">
        <v>0.85</v>
      </c>
      <c r="H28" s="313">
        <f t="shared" si="4"/>
        <v>6.1499999999999995</v>
      </c>
      <c r="I28" s="307">
        <v>56</v>
      </c>
      <c r="J28" s="313">
        <v>56.19</v>
      </c>
      <c r="K28" s="336">
        <f t="shared" si="1"/>
        <v>0</v>
      </c>
      <c r="L28" s="337">
        <v>0</v>
      </c>
      <c r="M28" s="337"/>
      <c r="N28" s="307">
        <v>56</v>
      </c>
      <c r="O28" s="294">
        <v>0</v>
      </c>
      <c r="P28" s="294">
        <v>0</v>
      </c>
      <c r="Q28" s="294">
        <f t="shared" si="2"/>
        <v>0</v>
      </c>
      <c r="R28" s="93"/>
    </row>
    <row r="29" spans="1:19" ht="12" customHeight="1" x14ac:dyDescent="0.25">
      <c r="A29" s="294">
        <v>2</v>
      </c>
      <c r="B29" s="349" t="s">
        <v>32</v>
      </c>
      <c r="C29" s="302">
        <f>SUM(C25:C28)</f>
        <v>7.93</v>
      </c>
      <c r="D29" s="336">
        <v>0</v>
      </c>
      <c r="E29" s="313">
        <f>SUM(E25:E28)</f>
        <v>0.03</v>
      </c>
      <c r="F29" s="307">
        <f>SUM(F25:F28)</f>
        <v>7.9</v>
      </c>
      <c r="G29" s="345">
        <v>0.9</v>
      </c>
      <c r="H29" s="313">
        <f t="shared" si="4"/>
        <v>8.8000000000000007</v>
      </c>
      <c r="I29" s="307">
        <f>SUM(I24:I28)</f>
        <v>58.31</v>
      </c>
      <c r="J29" s="313">
        <f t="shared" ref="J29" si="5">SUM(J25:J28)</f>
        <v>519.38000000000011</v>
      </c>
      <c r="K29" s="336">
        <f t="shared" si="1"/>
        <v>0</v>
      </c>
      <c r="L29" s="337">
        <f>SUM(L25:L28)</f>
        <v>0</v>
      </c>
      <c r="M29" s="337"/>
      <c r="N29" s="307">
        <f>SUM(N25:N28)</f>
        <v>58.31</v>
      </c>
      <c r="O29" s="294">
        <f t="shared" ref="O29" si="6">SUM(O25:O28)</f>
        <v>0</v>
      </c>
      <c r="P29" s="294">
        <v>0</v>
      </c>
      <c r="Q29" s="294">
        <v>0</v>
      </c>
      <c r="R29" s="93"/>
    </row>
    <row r="30" spans="1:19" ht="25.5" x14ac:dyDescent="0.25">
      <c r="A30" s="294">
        <v>3</v>
      </c>
      <c r="B30" s="350" t="s">
        <v>104</v>
      </c>
      <c r="C30" s="294">
        <v>0</v>
      </c>
      <c r="D30" s="336">
        <f t="shared" si="3"/>
        <v>0</v>
      </c>
      <c r="E30" s="313">
        <v>0</v>
      </c>
      <c r="F30" s="246">
        <v>0</v>
      </c>
      <c r="G30" s="246">
        <v>0</v>
      </c>
      <c r="H30" s="313">
        <v>0</v>
      </c>
      <c r="I30" s="246">
        <v>0</v>
      </c>
      <c r="J30" s="313"/>
      <c r="K30" s="336">
        <v>0</v>
      </c>
      <c r="L30" s="341">
        <v>0</v>
      </c>
      <c r="M30" s="342"/>
      <c r="N30" s="246">
        <v>0</v>
      </c>
      <c r="O30" s="300">
        <v>0</v>
      </c>
      <c r="P30" s="300">
        <v>0</v>
      </c>
      <c r="Q30" s="294">
        <f t="shared" si="2"/>
        <v>0</v>
      </c>
      <c r="R30" s="93"/>
    </row>
    <row r="31" spans="1:19" ht="20.25" customHeight="1" x14ac:dyDescent="0.25">
      <c r="A31" s="294">
        <v>1</v>
      </c>
      <c r="B31" s="340" t="s">
        <v>93</v>
      </c>
      <c r="C31" s="302">
        <v>1.1499999999999999</v>
      </c>
      <c r="D31" s="336">
        <v>0.14000000000000001</v>
      </c>
      <c r="E31" s="313">
        <v>0</v>
      </c>
      <c r="F31" s="307">
        <v>1.29</v>
      </c>
      <c r="G31" s="238">
        <v>0.8</v>
      </c>
      <c r="H31" s="336">
        <f>F31+G31</f>
        <v>2.09</v>
      </c>
      <c r="I31" s="302">
        <v>2.1</v>
      </c>
      <c r="J31" s="313">
        <v>41.25</v>
      </c>
      <c r="K31" s="336">
        <f t="shared" si="1"/>
        <v>2.8299999999999996</v>
      </c>
      <c r="L31" s="337">
        <v>0</v>
      </c>
      <c r="M31" s="337"/>
      <c r="N31" s="307">
        <v>4.93</v>
      </c>
      <c r="O31" s="294">
        <v>0</v>
      </c>
      <c r="P31" s="294">
        <v>0</v>
      </c>
      <c r="Q31" s="294">
        <f t="shared" si="2"/>
        <v>0</v>
      </c>
      <c r="R31" s="93"/>
    </row>
    <row r="32" spans="1:19" ht="12.75" customHeight="1" x14ac:dyDescent="0.25">
      <c r="A32" s="294"/>
      <c r="B32" s="350" t="s">
        <v>94</v>
      </c>
      <c r="C32" s="313">
        <v>0</v>
      </c>
      <c r="D32" s="336">
        <f t="shared" si="3"/>
        <v>0</v>
      </c>
      <c r="E32" s="313">
        <v>0</v>
      </c>
      <c r="F32" s="246">
        <v>0</v>
      </c>
      <c r="G32" s="246">
        <v>0</v>
      </c>
      <c r="H32" s="313">
        <f>F32+G32</f>
        <v>0</v>
      </c>
      <c r="I32" s="246"/>
      <c r="J32" s="313"/>
      <c r="K32" s="336">
        <f t="shared" si="1"/>
        <v>0</v>
      </c>
      <c r="L32" s="351">
        <v>0</v>
      </c>
      <c r="M32" s="352"/>
      <c r="N32" s="246"/>
      <c r="O32" s="300"/>
      <c r="P32" s="300"/>
      <c r="Q32" s="294">
        <f t="shared" si="2"/>
        <v>0</v>
      </c>
      <c r="R32" s="93"/>
    </row>
    <row r="33" spans="1:20" ht="12.75" customHeight="1" x14ac:dyDescent="0.25">
      <c r="A33" s="294"/>
      <c r="B33" s="340" t="s">
        <v>282</v>
      </c>
      <c r="C33" s="353">
        <v>0.43</v>
      </c>
      <c r="D33" s="336">
        <f t="shared" si="3"/>
        <v>0</v>
      </c>
      <c r="E33" s="313">
        <v>0</v>
      </c>
      <c r="F33" s="339">
        <v>0.43</v>
      </c>
      <c r="G33" s="238">
        <v>0</v>
      </c>
      <c r="H33" s="313">
        <f>F33+G33</f>
        <v>0.43</v>
      </c>
      <c r="I33" s="307">
        <v>0.32</v>
      </c>
      <c r="J33" s="313">
        <v>0.7</v>
      </c>
      <c r="K33" s="336">
        <f t="shared" si="1"/>
        <v>0</v>
      </c>
      <c r="L33" s="337">
        <v>0</v>
      </c>
      <c r="M33" s="337"/>
      <c r="N33" s="307">
        <v>0.32</v>
      </c>
      <c r="O33" s="294">
        <v>2.57</v>
      </c>
      <c r="P33" s="294">
        <v>0</v>
      </c>
      <c r="Q33" s="294">
        <f t="shared" si="2"/>
        <v>2.57</v>
      </c>
      <c r="R33" s="93"/>
      <c r="S33" s="92" t="s">
        <v>230</v>
      </c>
    </row>
    <row r="34" spans="1:20" ht="12.75" customHeight="1" x14ac:dyDescent="0.25">
      <c r="A34" s="294">
        <v>1</v>
      </c>
      <c r="B34" s="350" t="s">
        <v>37</v>
      </c>
      <c r="C34" s="313"/>
      <c r="D34" s="336">
        <f t="shared" si="3"/>
        <v>0</v>
      </c>
      <c r="E34" s="313"/>
      <c r="F34" s="246"/>
      <c r="G34" s="246"/>
      <c r="H34" s="313"/>
      <c r="I34" s="246">
        <v>0</v>
      </c>
      <c r="J34" s="313"/>
      <c r="K34" s="336">
        <f t="shared" si="1"/>
        <v>0</v>
      </c>
      <c r="L34" s="341">
        <v>0</v>
      </c>
      <c r="M34" s="342"/>
      <c r="N34" s="246">
        <v>0</v>
      </c>
      <c r="O34" s="300">
        <v>0</v>
      </c>
      <c r="P34" s="300"/>
      <c r="Q34" s="294">
        <f t="shared" si="2"/>
        <v>0</v>
      </c>
      <c r="R34" s="93"/>
    </row>
    <row r="35" spans="1:20" ht="12.75" customHeight="1" x14ac:dyDescent="0.25">
      <c r="A35" s="294"/>
      <c r="B35" s="340" t="s">
        <v>96</v>
      </c>
      <c r="C35" s="302">
        <v>0</v>
      </c>
      <c r="D35" s="336">
        <v>0</v>
      </c>
      <c r="E35" s="313">
        <v>0</v>
      </c>
      <c r="F35" s="307">
        <v>0</v>
      </c>
      <c r="G35" s="238">
        <v>0</v>
      </c>
      <c r="H35" s="313">
        <f>F35+G35</f>
        <v>0</v>
      </c>
      <c r="I35" s="307">
        <v>0</v>
      </c>
      <c r="J35" s="313">
        <v>5.28</v>
      </c>
      <c r="K35" s="336">
        <f t="shared" si="1"/>
        <v>0</v>
      </c>
      <c r="L35" s="337">
        <v>0</v>
      </c>
      <c r="M35" s="337"/>
      <c r="N35" s="307">
        <v>0</v>
      </c>
      <c r="O35" s="300">
        <v>0</v>
      </c>
      <c r="P35" s="300">
        <v>0</v>
      </c>
      <c r="Q35" s="294">
        <f t="shared" si="2"/>
        <v>0</v>
      </c>
      <c r="R35" s="93"/>
    </row>
    <row r="36" spans="1:20" ht="16.5" x14ac:dyDescent="0.25">
      <c r="A36" s="294">
        <v>1</v>
      </c>
      <c r="B36" s="350" t="s">
        <v>97</v>
      </c>
      <c r="C36" s="354">
        <v>0</v>
      </c>
      <c r="D36" s="336">
        <f t="shared" si="3"/>
        <v>0</v>
      </c>
      <c r="E36" s="313">
        <v>0</v>
      </c>
      <c r="F36" s="238">
        <v>0</v>
      </c>
      <c r="G36" s="246">
        <v>0</v>
      </c>
      <c r="H36" s="313">
        <v>0</v>
      </c>
      <c r="I36" s="246">
        <v>0</v>
      </c>
      <c r="J36" s="313"/>
      <c r="K36" s="336">
        <f t="shared" si="1"/>
        <v>0</v>
      </c>
      <c r="L36" s="351">
        <v>0</v>
      </c>
      <c r="M36" s="352"/>
      <c r="N36" s="246">
        <v>0</v>
      </c>
      <c r="O36" s="300">
        <v>0</v>
      </c>
      <c r="P36" s="300">
        <v>0</v>
      </c>
      <c r="Q36" s="294">
        <f t="shared" si="2"/>
        <v>0</v>
      </c>
      <c r="R36" s="93"/>
    </row>
    <row r="37" spans="1:20" ht="28.5" customHeight="1" x14ac:dyDescent="0.25">
      <c r="A37" s="294"/>
      <c r="B37" s="340" t="s">
        <v>40</v>
      </c>
      <c r="C37" s="348">
        <v>0.3</v>
      </c>
      <c r="D37" s="336">
        <v>0</v>
      </c>
      <c r="E37" s="313">
        <v>0</v>
      </c>
      <c r="F37" s="355">
        <v>0.3</v>
      </c>
      <c r="G37" s="238">
        <v>0.1</v>
      </c>
      <c r="H37" s="313">
        <v>0.4</v>
      </c>
      <c r="I37" s="355">
        <v>1.75</v>
      </c>
      <c r="J37" s="313">
        <v>9.1999999999999993</v>
      </c>
      <c r="K37" s="336">
        <f t="shared" si="1"/>
        <v>0</v>
      </c>
      <c r="L37" s="337">
        <v>0</v>
      </c>
      <c r="M37" s="337"/>
      <c r="N37" s="355">
        <v>1.75</v>
      </c>
      <c r="O37" s="294">
        <v>112.43</v>
      </c>
      <c r="P37" s="294">
        <v>0</v>
      </c>
      <c r="Q37" s="294">
        <f t="shared" si="2"/>
        <v>112.43</v>
      </c>
      <c r="R37" s="93"/>
    </row>
    <row r="38" spans="1:20" ht="12.75" customHeight="1" x14ac:dyDescent="0.25">
      <c r="A38" s="294">
        <v>1</v>
      </c>
      <c r="B38" s="340" t="s">
        <v>41</v>
      </c>
      <c r="C38" s="302">
        <v>0.11</v>
      </c>
      <c r="D38" s="336">
        <v>0</v>
      </c>
      <c r="E38" s="313">
        <v>0</v>
      </c>
      <c r="F38" s="307">
        <v>0.11</v>
      </c>
      <c r="G38" s="307">
        <v>0.09</v>
      </c>
      <c r="H38" s="313">
        <f t="shared" ref="H38:H39" si="7">F38+G38</f>
        <v>0.2</v>
      </c>
      <c r="I38" s="307">
        <v>1.94</v>
      </c>
      <c r="J38" s="313">
        <v>17.350000000000001</v>
      </c>
      <c r="K38" s="336">
        <f t="shared" si="1"/>
        <v>0</v>
      </c>
      <c r="L38" s="337">
        <v>0</v>
      </c>
      <c r="M38" s="337"/>
      <c r="N38" s="307">
        <v>1.94</v>
      </c>
      <c r="O38" s="294">
        <v>26.6</v>
      </c>
      <c r="P38" s="294">
        <v>0</v>
      </c>
      <c r="Q38" s="294">
        <f t="shared" si="2"/>
        <v>26.6</v>
      </c>
      <c r="R38" s="93"/>
    </row>
    <row r="39" spans="1:20" ht="12.75" customHeight="1" x14ac:dyDescent="0.25">
      <c r="A39" s="294"/>
      <c r="B39" s="340" t="s">
        <v>42</v>
      </c>
      <c r="C39" s="302">
        <v>0</v>
      </c>
      <c r="D39" s="336">
        <f t="shared" si="3"/>
        <v>0</v>
      </c>
      <c r="E39" s="313">
        <v>0</v>
      </c>
      <c r="F39" s="307">
        <v>0</v>
      </c>
      <c r="G39" s="307">
        <v>0</v>
      </c>
      <c r="H39" s="313">
        <f t="shared" si="7"/>
        <v>0</v>
      </c>
      <c r="I39" s="356">
        <v>0</v>
      </c>
      <c r="J39" s="313">
        <v>1.35</v>
      </c>
      <c r="K39" s="336">
        <f t="shared" si="1"/>
        <v>0</v>
      </c>
      <c r="L39" s="337">
        <v>0</v>
      </c>
      <c r="M39" s="337"/>
      <c r="N39" s="356">
        <v>0</v>
      </c>
      <c r="O39" s="294">
        <v>0</v>
      </c>
      <c r="P39" s="294">
        <v>0</v>
      </c>
      <c r="Q39" s="294">
        <f t="shared" si="2"/>
        <v>0</v>
      </c>
      <c r="R39" s="93"/>
    </row>
    <row r="40" spans="1:20" ht="12.75" customHeight="1" x14ac:dyDescent="0.25">
      <c r="A40" s="294">
        <v>1</v>
      </c>
      <c r="B40" s="349" t="s">
        <v>43</v>
      </c>
      <c r="C40" s="348">
        <v>0.41</v>
      </c>
      <c r="D40" s="336">
        <f>SUM(D37:D39)</f>
        <v>0</v>
      </c>
      <c r="E40" s="313">
        <f>SUM(E37:E39)</f>
        <v>0</v>
      </c>
      <c r="F40" s="355">
        <v>0.41</v>
      </c>
      <c r="G40" s="306">
        <f>SUM(G37:G39)</f>
        <v>0.19</v>
      </c>
      <c r="H40" s="357">
        <f>F40+G40</f>
        <v>0.6</v>
      </c>
      <c r="I40" s="302">
        <f>SUM(I37:I39)</f>
        <v>3.69</v>
      </c>
      <c r="J40" s="313">
        <f t="shared" ref="J40" si="8">SUM(J37:J39)</f>
        <v>27.900000000000002</v>
      </c>
      <c r="K40" s="336">
        <f t="shared" si="1"/>
        <v>0</v>
      </c>
      <c r="L40" s="337">
        <f>SUM(L37:L39)</f>
        <v>0</v>
      </c>
      <c r="M40" s="337"/>
      <c r="N40" s="307">
        <f>SUM(N37:N39)</f>
        <v>3.69</v>
      </c>
      <c r="O40" s="294">
        <f>SUM(O37:O39)</f>
        <v>139.03</v>
      </c>
      <c r="P40" s="294">
        <v>0</v>
      </c>
      <c r="Q40" s="294">
        <f t="shared" si="2"/>
        <v>139.03</v>
      </c>
      <c r="R40" s="93"/>
    </row>
    <row r="41" spans="1:20" ht="12.75" customHeight="1" x14ac:dyDescent="0.25">
      <c r="A41" s="294">
        <v>2</v>
      </c>
      <c r="B41" s="358" t="s">
        <v>44</v>
      </c>
      <c r="C41" s="354"/>
      <c r="D41" s="336">
        <f t="shared" si="3"/>
        <v>0</v>
      </c>
      <c r="E41" s="313">
        <v>0</v>
      </c>
      <c r="F41" s="238">
        <v>0</v>
      </c>
      <c r="G41" s="246">
        <v>0</v>
      </c>
      <c r="H41" s="313">
        <v>0</v>
      </c>
      <c r="I41" s="246">
        <v>0</v>
      </c>
      <c r="J41" s="313"/>
      <c r="K41" s="336">
        <f t="shared" si="1"/>
        <v>0</v>
      </c>
      <c r="L41" s="341">
        <v>0</v>
      </c>
      <c r="M41" s="342"/>
      <c r="N41" s="246">
        <v>0</v>
      </c>
      <c r="O41" s="300">
        <v>0</v>
      </c>
      <c r="P41" s="300">
        <v>0</v>
      </c>
      <c r="Q41" s="294">
        <f t="shared" si="2"/>
        <v>0</v>
      </c>
      <c r="R41" s="93"/>
    </row>
    <row r="42" spans="1:20" ht="12.75" customHeight="1" x14ac:dyDescent="0.25">
      <c r="A42" s="294">
        <v>3</v>
      </c>
      <c r="B42" s="340" t="s">
        <v>98</v>
      </c>
      <c r="C42" s="302">
        <v>0</v>
      </c>
      <c r="D42" s="336">
        <v>0</v>
      </c>
      <c r="E42" s="313">
        <v>0</v>
      </c>
      <c r="F42" s="307">
        <v>0</v>
      </c>
      <c r="G42" s="238">
        <v>0</v>
      </c>
      <c r="H42" s="313">
        <f>F42+G42</f>
        <v>0</v>
      </c>
      <c r="I42" s="307">
        <v>0</v>
      </c>
      <c r="J42" s="313">
        <v>4.46</v>
      </c>
      <c r="K42" s="336">
        <f t="shared" si="1"/>
        <v>0</v>
      </c>
      <c r="L42" s="337">
        <v>0</v>
      </c>
      <c r="M42" s="337"/>
      <c r="N42" s="307">
        <v>0</v>
      </c>
      <c r="O42" s="294">
        <v>0</v>
      </c>
      <c r="P42" s="294">
        <v>0</v>
      </c>
      <c r="Q42" s="294">
        <f t="shared" si="2"/>
        <v>0</v>
      </c>
      <c r="R42" s="93"/>
    </row>
    <row r="43" spans="1:20" ht="12.75" customHeight="1" x14ac:dyDescent="0.25">
      <c r="A43" s="294"/>
      <c r="B43" s="359" t="s">
        <v>99</v>
      </c>
      <c r="C43" s="302">
        <v>0.3</v>
      </c>
      <c r="D43" s="336">
        <v>0</v>
      </c>
      <c r="E43" s="313">
        <v>0</v>
      </c>
      <c r="F43" s="307">
        <v>0.3</v>
      </c>
      <c r="G43" s="307">
        <v>0.04</v>
      </c>
      <c r="H43" s="313">
        <f t="shared" ref="H43:H45" si="9">F43+G43</f>
        <v>0.33999999999999997</v>
      </c>
      <c r="I43" s="307">
        <v>0.75</v>
      </c>
      <c r="J43" s="313">
        <v>5.0999999999999996</v>
      </c>
      <c r="K43" s="336">
        <f t="shared" si="1"/>
        <v>0</v>
      </c>
      <c r="L43" s="337">
        <v>0</v>
      </c>
      <c r="M43" s="337"/>
      <c r="N43" s="307">
        <v>0.75</v>
      </c>
      <c r="O43" s="294">
        <v>4.3499999999999996</v>
      </c>
      <c r="P43" s="294">
        <v>0</v>
      </c>
      <c r="Q43" s="294">
        <f t="shared" si="2"/>
        <v>4.3499999999999996</v>
      </c>
      <c r="R43" s="93"/>
      <c r="S43" s="92" t="s">
        <v>231</v>
      </c>
    </row>
    <row r="44" spans="1:20" ht="12.75" customHeight="1" x14ac:dyDescent="0.25">
      <c r="A44" s="294"/>
      <c r="B44" s="359" t="s">
        <v>100</v>
      </c>
      <c r="C44" s="302">
        <v>0.04</v>
      </c>
      <c r="D44" s="336">
        <v>0</v>
      </c>
      <c r="E44" s="313">
        <v>0</v>
      </c>
      <c r="F44" s="307">
        <v>0.04</v>
      </c>
      <c r="G44" s="307">
        <v>0</v>
      </c>
      <c r="H44" s="313">
        <f t="shared" si="9"/>
        <v>0.04</v>
      </c>
      <c r="I44" s="307">
        <v>0.08</v>
      </c>
      <c r="J44" s="313">
        <v>20.170000000000002</v>
      </c>
      <c r="K44" s="336">
        <v>0</v>
      </c>
      <c r="L44" s="337">
        <v>0</v>
      </c>
      <c r="M44" s="337"/>
      <c r="N44" s="307">
        <v>0.08</v>
      </c>
      <c r="O44" s="294">
        <v>0.35</v>
      </c>
      <c r="P44" s="294">
        <v>0</v>
      </c>
      <c r="Q44" s="294">
        <f t="shared" si="2"/>
        <v>0.35</v>
      </c>
      <c r="R44" s="93"/>
    </row>
    <row r="45" spans="1:20" ht="20.25" x14ac:dyDescent="0.25">
      <c r="A45" s="294">
        <v>1</v>
      </c>
      <c r="B45" s="338" t="s">
        <v>293</v>
      </c>
      <c r="C45" s="302">
        <v>0.34</v>
      </c>
      <c r="D45" s="336">
        <f t="shared" si="3"/>
        <v>0</v>
      </c>
      <c r="E45" s="313">
        <f>SUM(E42:E44)</f>
        <v>0</v>
      </c>
      <c r="F45" s="307">
        <f>SUM(F42:F44)</f>
        <v>0.33999999999999997</v>
      </c>
      <c r="G45" s="306">
        <v>0.04</v>
      </c>
      <c r="H45" s="313">
        <f t="shared" si="9"/>
        <v>0.37999999999999995</v>
      </c>
      <c r="I45" s="307">
        <f>SUM(I42:I44)</f>
        <v>0.83</v>
      </c>
      <c r="J45" s="313">
        <f t="shared" ref="J45" si="10">SUM(J42:J44)</f>
        <v>29.73</v>
      </c>
      <c r="K45" s="336">
        <f t="shared" si="1"/>
        <v>0</v>
      </c>
      <c r="L45" s="337">
        <f>SUM(L42:L44)</f>
        <v>0</v>
      </c>
      <c r="M45" s="337"/>
      <c r="N45" s="307">
        <f>SUM(N42:N44)</f>
        <v>0.83</v>
      </c>
      <c r="O45" s="294">
        <v>4.7</v>
      </c>
      <c r="P45" s="294">
        <f>SUM(P42:P44)</f>
        <v>0</v>
      </c>
      <c r="Q45" s="294">
        <f t="shared" si="2"/>
        <v>4.7</v>
      </c>
      <c r="R45" s="93"/>
    </row>
    <row r="46" spans="1:20" ht="16.5" x14ac:dyDescent="0.25">
      <c r="A46" s="294">
        <v>2</v>
      </c>
      <c r="B46" s="360" t="s">
        <v>48</v>
      </c>
      <c r="C46" s="361">
        <v>0</v>
      </c>
      <c r="D46" s="336">
        <v>0</v>
      </c>
      <c r="E46" s="313">
        <v>0</v>
      </c>
      <c r="F46" s="238">
        <v>0</v>
      </c>
      <c r="G46" s="246">
        <v>0</v>
      </c>
      <c r="H46" s="313">
        <v>0</v>
      </c>
      <c r="I46" s="246">
        <v>0</v>
      </c>
      <c r="J46" s="313"/>
      <c r="K46" s="336">
        <f t="shared" si="1"/>
        <v>0</v>
      </c>
      <c r="L46" s="341">
        <v>0</v>
      </c>
      <c r="M46" s="342"/>
      <c r="N46" s="246">
        <v>0</v>
      </c>
      <c r="O46" s="300">
        <v>0</v>
      </c>
      <c r="P46" s="300">
        <v>0</v>
      </c>
      <c r="Q46" s="294">
        <v>0</v>
      </c>
      <c r="R46" s="93"/>
      <c r="T46" s="92" t="s">
        <v>230</v>
      </c>
    </row>
    <row r="47" spans="1:20" ht="15.75" x14ac:dyDescent="0.25">
      <c r="A47" s="294">
        <v>3</v>
      </c>
      <c r="B47" s="362" t="s">
        <v>101</v>
      </c>
      <c r="C47" s="363">
        <v>68.23</v>
      </c>
      <c r="D47" s="336">
        <v>0</v>
      </c>
      <c r="E47" s="313">
        <v>2.2400000000000002</v>
      </c>
      <c r="F47" s="259">
        <v>65.959999999999994</v>
      </c>
      <c r="G47" s="307">
        <v>24.05</v>
      </c>
      <c r="H47" s="313">
        <f>F47+G47</f>
        <v>90.009999999999991</v>
      </c>
      <c r="I47" s="302">
        <v>113.23</v>
      </c>
      <c r="J47" s="313">
        <v>2688.21</v>
      </c>
      <c r="K47" s="336">
        <f t="shared" si="1"/>
        <v>8.0899999999999892</v>
      </c>
      <c r="L47" s="337">
        <v>29.25</v>
      </c>
      <c r="M47" s="337"/>
      <c r="N47" s="307">
        <v>92.07</v>
      </c>
      <c r="O47" s="294">
        <v>519.4</v>
      </c>
      <c r="P47" s="294">
        <v>0</v>
      </c>
      <c r="Q47" s="294">
        <f t="shared" si="2"/>
        <v>519.4</v>
      </c>
      <c r="R47" s="93"/>
      <c r="S47" s="92" t="s">
        <v>230</v>
      </c>
    </row>
    <row r="48" spans="1:20" ht="16.5" x14ac:dyDescent="0.25">
      <c r="A48" s="294"/>
      <c r="B48" s="360" t="s">
        <v>130</v>
      </c>
      <c r="C48" s="361">
        <v>0</v>
      </c>
      <c r="D48" s="336">
        <f t="shared" si="3"/>
        <v>0</v>
      </c>
      <c r="E48" s="313">
        <v>0</v>
      </c>
      <c r="F48" s="238">
        <v>0</v>
      </c>
      <c r="G48" s="307">
        <v>0</v>
      </c>
      <c r="H48" s="313">
        <v>0</v>
      </c>
      <c r="I48" s="246">
        <v>0</v>
      </c>
      <c r="J48" s="313"/>
      <c r="K48" s="336">
        <f t="shared" si="1"/>
        <v>0</v>
      </c>
      <c r="L48" s="341">
        <v>0</v>
      </c>
      <c r="M48" s="342"/>
      <c r="N48" s="246">
        <v>0</v>
      </c>
      <c r="O48" s="300">
        <v>0</v>
      </c>
      <c r="P48" s="300">
        <v>0</v>
      </c>
      <c r="Q48" s="294">
        <f t="shared" si="2"/>
        <v>0</v>
      </c>
      <c r="R48" s="93"/>
    </row>
    <row r="49" spans="1:20" ht="15.75" x14ac:dyDescent="0.25">
      <c r="A49" s="294"/>
      <c r="B49" s="359" t="s">
        <v>103</v>
      </c>
      <c r="C49" s="302">
        <v>11.12</v>
      </c>
      <c r="D49" s="336">
        <v>0</v>
      </c>
      <c r="E49" s="313">
        <v>3.4</v>
      </c>
      <c r="F49" s="307">
        <v>7.23</v>
      </c>
      <c r="G49" s="307">
        <v>0.45</v>
      </c>
      <c r="H49" s="313">
        <f>F49+G49</f>
        <v>7.6800000000000006</v>
      </c>
      <c r="I49" s="307">
        <v>16.29</v>
      </c>
      <c r="J49" s="313">
        <v>52.29</v>
      </c>
      <c r="K49" s="357">
        <v>0.4</v>
      </c>
      <c r="L49" s="337">
        <v>8.34</v>
      </c>
      <c r="M49" s="337"/>
      <c r="N49" s="307">
        <v>8.35</v>
      </c>
      <c r="O49" s="294">
        <v>0</v>
      </c>
      <c r="P49" s="294">
        <v>0</v>
      </c>
      <c r="Q49" s="294">
        <f t="shared" si="2"/>
        <v>0</v>
      </c>
      <c r="R49" s="93"/>
    </row>
    <row r="50" spans="1:20" ht="33.75" x14ac:dyDescent="0.25">
      <c r="A50" s="294">
        <v>1</v>
      </c>
      <c r="B50" s="338" t="s">
        <v>1</v>
      </c>
      <c r="C50" s="302">
        <v>0.2</v>
      </c>
      <c r="D50" s="336">
        <f t="shared" si="3"/>
        <v>0</v>
      </c>
      <c r="E50" s="313">
        <v>0</v>
      </c>
      <c r="F50" s="307">
        <v>0.2</v>
      </c>
      <c r="G50" s="307">
        <v>0</v>
      </c>
      <c r="H50" s="313">
        <f t="shared" ref="H50" si="11">F50+G50</f>
        <v>0.2</v>
      </c>
      <c r="I50" s="307">
        <v>18.22</v>
      </c>
      <c r="J50" s="313">
        <v>14.21</v>
      </c>
      <c r="K50" s="336">
        <f t="shared" si="1"/>
        <v>0</v>
      </c>
      <c r="L50" s="337">
        <v>0</v>
      </c>
      <c r="M50" s="337"/>
      <c r="N50" s="364">
        <v>18.22</v>
      </c>
      <c r="O50" s="294">
        <v>0</v>
      </c>
      <c r="P50" s="300">
        <v>0</v>
      </c>
      <c r="Q50" s="294">
        <f t="shared" si="2"/>
        <v>0</v>
      </c>
      <c r="R50" s="93"/>
      <c r="T50" s="92" t="s">
        <v>230</v>
      </c>
    </row>
    <row r="51" spans="1:20" ht="15.75" x14ac:dyDescent="0.25">
      <c r="A51" s="294"/>
      <c r="B51" s="365" t="s">
        <v>290</v>
      </c>
      <c r="C51" s="363">
        <v>81.88</v>
      </c>
      <c r="D51" s="336">
        <v>0.14000000000000001</v>
      </c>
      <c r="E51" s="313">
        <v>6.16</v>
      </c>
      <c r="F51" s="364">
        <v>75.86</v>
      </c>
      <c r="G51" s="345">
        <f>G31+G33+G35+G40+G45+G47+G49</f>
        <v>25.53</v>
      </c>
      <c r="H51" s="313">
        <f>F51+G51</f>
        <v>101.39</v>
      </c>
      <c r="I51" s="364">
        <v>154.68</v>
      </c>
      <c r="J51" s="313" t="e">
        <f>J31+J33+J35+J40+J45+J47+J49+#REF!+J50</f>
        <v>#REF!</v>
      </c>
      <c r="K51" s="336">
        <f>SUM(K50)</f>
        <v>0</v>
      </c>
      <c r="L51" s="337">
        <v>37.590000000000003</v>
      </c>
      <c r="M51" s="337"/>
      <c r="N51" s="364">
        <v>128.41</v>
      </c>
      <c r="O51" s="294">
        <v>665.7</v>
      </c>
      <c r="P51" s="294">
        <v>0</v>
      </c>
      <c r="Q51" s="294">
        <f t="shared" si="2"/>
        <v>665.7</v>
      </c>
      <c r="R51" s="93"/>
    </row>
    <row r="52" spans="1:20" ht="25.5" x14ac:dyDescent="0.25">
      <c r="A52" s="294">
        <v>1</v>
      </c>
      <c r="B52" s="365" t="s">
        <v>297</v>
      </c>
      <c r="C52" s="357">
        <v>149.68</v>
      </c>
      <c r="D52" s="336">
        <f t="shared" si="3"/>
        <v>0.57999999999998408</v>
      </c>
      <c r="E52" s="336">
        <f>E23+E29+E51</f>
        <v>7.01</v>
      </c>
      <c r="F52" s="325">
        <v>143.25</v>
      </c>
      <c r="G52" s="366">
        <f>G23+G29+G51</f>
        <v>65.300000000000011</v>
      </c>
      <c r="H52" s="313">
        <f>F52+G52</f>
        <v>208.55</v>
      </c>
      <c r="I52" s="302">
        <v>472.22</v>
      </c>
      <c r="J52" s="313" t="e">
        <f>J23+J29+J51</f>
        <v>#REF!</v>
      </c>
      <c r="K52" s="336">
        <f t="shared" si="1"/>
        <v>86.589999999999918</v>
      </c>
      <c r="L52" s="341">
        <f>L23+L29+L51</f>
        <v>62.120000000000005</v>
      </c>
      <c r="M52" s="342"/>
      <c r="N52" s="259">
        <v>496.69</v>
      </c>
      <c r="O52" s="313">
        <f>O23+O29+O51</f>
        <v>665.7</v>
      </c>
      <c r="P52" s="336">
        <v>0</v>
      </c>
      <c r="Q52" s="294">
        <f t="shared" si="2"/>
        <v>665.7</v>
      </c>
      <c r="R52" s="93"/>
    </row>
    <row r="53" spans="1:20" ht="25.5" x14ac:dyDescent="0.25">
      <c r="A53" s="246">
        <v>1</v>
      </c>
      <c r="B53" s="365" t="s">
        <v>298</v>
      </c>
      <c r="C53" s="357">
        <v>149.68</v>
      </c>
      <c r="D53" s="336">
        <f t="shared" ref="D53" si="12">E53+F53-C53</f>
        <v>0.57999999999998408</v>
      </c>
      <c r="E53" s="336">
        <f>E24+E30+E52</f>
        <v>7.01</v>
      </c>
      <c r="F53" s="325">
        <v>143.25</v>
      </c>
      <c r="G53" s="366">
        <f>G24+G30+G52</f>
        <v>65.300000000000011</v>
      </c>
      <c r="H53" s="313">
        <f>F53+G53</f>
        <v>208.55</v>
      </c>
      <c r="I53" s="302">
        <v>472.22</v>
      </c>
      <c r="J53" s="313" t="e">
        <f>J24+J30+J52</f>
        <v>#REF!</v>
      </c>
      <c r="K53" s="336">
        <f t="shared" ref="K53" si="13">L53+N53-I53</f>
        <v>86.589999999999918</v>
      </c>
      <c r="L53" s="341">
        <f>L24+L30+L52</f>
        <v>62.120000000000005</v>
      </c>
      <c r="M53" s="342"/>
      <c r="N53" s="259">
        <v>496.69</v>
      </c>
      <c r="O53" s="313">
        <f>O24+O30+O52</f>
        <v>665.7</v>
      </c>
      <c r="P53" s="336">
        <v>0</v>
      </c>
      <c r="Q53" s="294">
        <f t="shared" ref="Q53" si="14">O53+P53</f>
        <v>665.7</v>
      </c>
      <c r="R53" s="93"/>
    </row>
    <row r="54" spans="1:20" ht="15.75" x14ac:dyDescent="0.25">
      <c r="A54" s="246">
        <v>1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93"/>
      <c r="S54" s="97"/>
    </row>
    <row r="55" spans="1:20" ht="15.75" x14ac:dyDescent="0.25">
      <c r="A55" s="67"/>
      <c r="R55" s="93"/>
    </row>
    <row r="56" spans="1:20" ht="15.75" x14ac:dyDescent="0.25">
      <c r="A56" s="67"/>
      <c r="R56" s="93"/>
    </row>
    <row r="57" spans="1:20" ht="25.5" customHeight="1" x14ac:dyDescent="0.25">
      <c r="A57" s="67"/>
      <c r="R57" s="93"/>
      <c r="S57" s="92" t="s">
        <v>230</v>
      </c>
    </row>
    <row r="58" spans="1:20" ht="23.25" customHeight="1" x14ac:dyDescent="0.25">
      <c r="R58" s="93" t="s">
        <v>230</v>
      </c>
    </row>
    <row r="59" spans="1:20" ht="15.75" x14ac:dyDescent="0.25">
      <c r="R59" s="93"/>
    </row>
    <row r="60" spans="1:20" ht="15.75" x14ac:dyDescent="0.25">
      <c r="R60" s="93"/>
    </row>
    <row r="61" spans="1:20" ht="15.75" x14ac:dyDescent="0.25">
      <c r="R61" s="93"/>
    </row>
  </sheetData>
  <mergeCells count="65">
    <mergeCell ref="L53:M53"/>
    <mergeCell ref="L38:M38"/>
    <mergeCell ref="L39:M39"/>
    <mergeCell ref="L33:M33"/>
    <mergeCell ref="L35:M35"/>
    <mergeCell ref="L40:M40"/>
    <mergeCell ref="L42:M42"/>
    <mergeCell ref="L43:M43"/>
    <mergeCell ref="L37:M37"/>
    <mergeCell ref="L41:M41"/>
    <mergeCell ref="L49:M49"/>
    <mergeCell ref="L52:M52"/>
    <mergeCell ref="L44:M44"/>
    <mergeCell ref="L51:M51"/>
    <mergeCell ref="L47:M47"/>
    <mergeCell ref="L50:M50"/>
    <mergeCell ref="L31:M31"/>
    <mergeCell ref="L25:M25"/>
    <mergeCell ref="L26:M26"/>
    <mergeCell ref="L27:M27"/>
    <mergeCell ref="L45:M45"/>
    <mergeCell ref="L46:M46"/>
    <mergeCell ref="L48:M48"/>
    <mergeCell ref="L32:M32"/>
    <mergeCell ref="L34:M34"/>
    <mergeCell ref="L36:M36"/>
    <mergeCell ref="L20:M20"/>
    <mergeCell ref="L22:M22"/>
    <mergeCell ref="L23:M23"/>
    <mergeCell ref="L24:M24"/>
    <mergeCell ref="L30:M30"/>
    <mergeCell ref="L28:M28"/>
    <mergeCell ref="L29:M29"/>
    <mergeCell ref="L21:M21"/>
    <mergeCell ref="L12:M12"/>
    <mergeCell ref="L13:M13"/>
    <mergeCell ref="L11:M11"/>
    <mergeCell ref="R5:R7"/>
    <mergeCell ref="I8:J8"/>
    <mergeCell ref="L8:M8"/>
    <mergeCell ref="L10:M10"/>
    <mergeCell ref="O5:O6"/>
    <mergeCell ref="P5:P6"/>
    <mergeCell ref="L9:M9"/>
    <mergeCell ref="B1:B8"/>
    <mergeCell ref="C1:Q1"/>
    <mergeCell ref="C2:H2"/>
    <mergeCell ref="I2:N2"/>
    <mergeCell ref="O2:Q2"/>
    <mergeCell ref="C3:F3"/>
    <mergeCell ref="G3:G7"/>
    <mergeCell ref="O3:Q4"/>
    <mergeCell ref="I3:N3"/>
    <mergeCell ref="C4:C7"/>
    <mergeCell ref="D4:D7"/>
    <mergeCell ref="E4:E7"/>
    <mergeCell ref="I4:J7"/>
    <mergeCell ref="K4:K7"/>
    <mergeCell ref="L4:M7"/>
    <mergeCell ref="L14:M14"/>
    <mergeCell ref="L18:M18"/>
    <mergeCell ref="L19:M19"/>
    <mergeCell ref="L15:M15"/>
    <mergeCell ref="L16:M16"/>
    <mergeCell ref="L17:M17"/>
  </mergeCells>
  <pageMargins left="0.2" right="0.2" top="0.2" bottom="0.2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40" zoomScale="115" zoomScaleNormal="115" workbookViewId="0">
      <selection activeCell="P47" sqref="P47"/>
    </sheetView>
  </sheetViews>
  <sheetFormatPr defaultRowHeight="15" x14ac:dyDescent="0.25"/>
  <cols>
    <col min="1" max="1" width="3.28515625" style="38" customWidth="1"/>
    <col min="2" max="2" width="12.28515625" style="38" customWidth="1"/>
    <col min="3" max="3" width="6.28515625" style="38" customWidth="1"/>
    <col min="4" max="5" width="7.140625" style="38" customWidth="1"/>
    <col min="6" max="6" width="6.140625" style="38" customWidth="1"/>
    <col min="7" max="7" width="6.85546875" style="38" customWidth="1"/>
    <col min="8" max="8" width="7" style="38" customWidth="1"/>
    <col min="9" max="9" width="6.85546875" style="38" customWidth="1"/>
    <col min="10" max="10" width="7.85546875" style="38" customWidth="1"/>
    <col min="11" max="11" width="8.140625" style="38" customWidth="1"/>
    <col min="12" max="12" width="5.28515625" style="38" customWidth="1"/>
    <col min="13" max="13" width="6.5703125" style="38" customWidth="1"/>
    <col min="14" max="14" width="9.42578125" style="38" customWidth="1"/>
    <col min="15" max="16384" width="9.140625" style="38"/>
  </cols>
  <sheetData>
    <row r="1" spans="1:16" ht="3" customHeight="1" x14ac:dyDescent="0.25">
      <c r="A1" s="94"/>
    </row>
    <row r="2" spans="1:16" x14ac:dyDescent="0.25">
      <c r="A2" s="294" t="s">
        <v>3</v>
      </c>
      <c r="B2" s="295" t="s">
        <v>52</v>
      </c>
      <c r="C2" s="295" t="s">
        <v>108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6"/>
      <c r="P2" s="296"/>
    </row>
    <row r="3" spans="1:16" x14ac:dyDescent="0.25">
      <c r="A3" s="294" t="s">
        <v>4</v>
      </c>
      <c r="B3" s="295"/>
      <c r="C3" s="295" t="s">
        <v>131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4" t="s">
        <v>132</v>
      </c>
      <c r="O3" s="296"/>
      <c r="P3" s="296"/>
    </row>
    <row r="4" spans="1:16" ht="25.5" x14ac:dyDescent="0.25">
      <c r="A4" s="297"/>
      <c r="B4" s="295"/>
      <c r="C4" s="295" t="s">
        <v>135</v>
      </c>
      <c r="D4" s="295"/>
      <c r="E4" s="295"/>
      <c r="F4" s="295"/>
      <c r="G4" s="295"/>
      <c r="H4" s="295"/>
      <c r="I4" s="295"/>
      <c r="J4" s="295"/>
      <c r="K4" s="295"/>
      <c r="L4" s="295" t="s">
        <v>136</v>
      </c>
      <c r="M4" s="295" t="s">
        <v>232</v>
      </c>
      <c r="N4" s="294" t="s">
        <v>133</v>
      </c>
      <c r="O4" s="296"/>
      <c r="P4" s="296"/>
    </row>
    <row r="5" spans="1:16" x14ac:dyDescent="0.25">
      <c r="A5" s="297"/>
      <c r="B5" s="295"/>
      <c r="C5" s="295" t="s">
        <v>137</v>
      </c>
      <c r="D5" s="295"/>
      <c r="E5" s="295"/>
      <c r="F5" s="295" t="s">
        <v>138</v>
      </c>
      <c r="G5" s="295"/>
      <c r="H5" s="295"/>
      <c r="I5" s="295" t="s">
        <v>139</v>
      </c>
      <c r="J5" s="295"/>
      <c r="K5" s="295"/>
      <c r="L5" s="295"/>
      <c r="M5" s="295"/>
      <c r="N5" s="294" t="s">
        <v>134</v>
      </c>
      <c r="O5" s="296"/>
      <c r="P5" s="296"/>
    </row>
    <row r="6" spans="1:16" ht="25.5" customHeight="1" x14ac:dyDescent="0.25">
      <c r="A6" s="297"/>
      <c r="B6" s="295"/>
      <c r="C6" s="295" t="s">
        <v>126</v>
      </c>
      <c r="D6" s="295" t="s">
        <v>140</v>
      </c>
      <c r="E6" s="295" t="s">
        <v>114</v>
      </c>
      <c r="F6" s="295" t="s">
        <v>126</v>
      </c>
      <c r="G6" s="295" t="s">
        <v>140</v>
      </c>
      <c r="H6" s="295" t="s">
        <v>114</v>
      </c>
      <c r="I6" s="295" t="s">
        <v>126</v>
      </c>
      <c r="J6" s="295" t="s">
        <v>140</v>
      </c>
      <c r="K6" s="295" t="s">
        <v>114</v>
      </c>
      <c r="L6" s="295"/>
      <c r="M6" s="295"/>
      <c r="N6" s="297"/>
      <c r="O6" s="296"/>
      <c r="P6" s="296"/>
    </row>
    <row r="7" spans="1:16" x14ac:dyDescent="0.25">
      <c r="A7" s="297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7"/>
      <c r="O7" s="296"/>
      <c r="P7" s="296"/>
    </row>
    <row r="8" spans="1:16" ht="24.75" customHeight="1" x14ac:dyDescent="0.25">
      <c r="A8" s="297"/>
      <c r="B8" s="295"/>
      <c r="C8" s="295"/>
      <c r="D8" s="295"/>
      <c r="E8" s="295" t="s">
        <v>141</v>
      </c>
      <c r="F8" s="298"/>
      <c r="G8" s="295"/>
      <c r="H8" s="295" t="s">
        <v>142</v>
      </c>
      <c r="I8" s="295" t="s">
        <v>143</v>
      </c>
      <c r="J8" s="295" t="s">
        <v>233</v>
      </c>
      <c r="K8" s="295" t="s">
        <v>144</v>
      </c>
      <c r="L8" s="295"/>
      <c r="M8" s="295"/>
      <c r="N8" s="297"/>
      <c r="O8" s="296"/>
      <c r="P8" s="296"/>
    </row>
    <row r="9" spans="1:16" hidden="1" x14ac:dyDescent="0.25">
      <c r="A9" s="297"/>
      <c r="B9" s="295"/>
      <c r="C9" s="295"/>
      <c r="D9" s="295"/>
      <c r="E9" s="295"/>
      <c r="F9" s="298"/>
      <c r="G9" s="295"/>
      <c r="H9" s="295"/>
      <c r="I9" s="295"/>
      <c r="J9" s="295"/>
      <c r="K9" s="295"/>
      <c r="L9" s="295"/>
      <c r="M9" s="295"/>
      <c r="N9" s="297"/>
      <c r="O9" s="296"/>
      <c r="P9" s="296"/>
    </row>
    <row r="10" spans="1:16" x14ac:dyDescent="0.25">
      <c r="A10" s="297"/>
      <c r="B10" s="295"/>
      <c r="C10" s="294">
        <v>36</v>
      </c>
      <c r="D10" s="294">
        <v>37</v>
      </c>
      <c r="E10" s="294">
        <v>38</v>
      </c>
      <c r="F10" s="294">
        <v>39</v>
      </c>
      <c r="G10" s="294">
        <v>40</v>
      </c>
      <c r="H10" s="294">
        <v>41</v>
      </c>
      <c r="I10" s="294">
        <v>42</v>
      </c>
      <c r="J10" s="294">
        <v>43</v>
      </c>
      <c r="K10" s="294">
        <v>44</v>
      </c>
      <c r="L10" s="294">
        <v>45</v>
      </c>
      <c r="M10" s="294">
        <v>46</v>
      </c>
      <c r="N10" s="294">
        <v>47</v>
      </c>
      <c r="O10" s="296"/>
      <c r="P10" s="296"/>
    </row>
    <row r="11" spans="1:16" ht="16.5" x14ac:dyDescent="0.25">
      <c r="A11" s="246"/>
      <c r="B11" s="246" t="s">
        <v>11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6"/>
      <c r="P11" s="296"/>
    </row>
    <row r="12" spans="1:16" ht="16.5" x14ac:dyDescent="0.25">
      <c r="A12" s="246">
        <v>1</v>
      </c>
      <c r="B12" s="246" t="s">
        <v>69</v>
      </c>
      <c r="C12" s="300">
        <v>0</v>
      </c>
      <c r="D12" s="300">
        <v>0</v>
      </c>
      <c r="E12" s="246">
        <f>C12+D12</f>
        <v>0</v>
      </c>
      <c r="F12" s="300">
        <v>0</v>
      </c>
      <c r="G12" s="300">
        <v>0</v>
      </c>
      <c r="H12" s="300">
        <f>F12+G12</f>
        <v>0</v>
      </c>
      <c r="I12" s="300">
        <v>0</v>
      </c>
      <c r="J12" s="300">
        <v>0</v>
      </c>
      <c r="K12" s="301">
        <v>0</v>
      </c>
      <c r="L12" s="294">
        <v>0</v>
      </c>
      <c r="M12" s="302">
        <v>2.5</v>
      </c>
      <c r="N12" s="294">
        <v>6</v>
      </c>
      <c r="O12" s="296"/>
      <c r="P12" s="296"/>
    </row>
    <row r="13" spans="1:16" ht="16.5" x14ac:dyDescent="0.25">
      <c r="A13" s="294">
        <v>2</v>
      </c>
      <c r="B13" s="303" t="s">
        <v>70</v>
      </c>
      <c r="C13" s="300">
        <v>0</v>
      </c>
      <c r="D13" s="300">
        <v>0</v>
      </c>
      <c r="E13" s="246">
        <f t="shared" ref="E13:E25" si="0">C13+D13</f>
        <v>0</v>
      </c>
      <c r="F13" s="300">
        <v>0</v>
      </c>
      <c r="G13" s="300">
        <v>0</v>
      </c>
      <c r="H13" s="300">
        <f t="shared" ref="H13:H25" si="1">F13+G13</f>
        <v>0</v>
      </c>
      <c r="I13" s="300">
        <v>0</v>
      </c>
      <c r="J13" s="300">
        <v>0</v>
      </c>
      <c r="K13" s="301">
        <v>0</v>
      </c>
      <c r="L13" s="294">
        <v>0</v>
      </c>
      <c r="M13" s="302">
        <v>4.9400000000000004</v>
      </c>
      <c r="N13" s="294">
        <v>9</v>
      </c>
      <c r="O13" s="296"/>
      <c r="P13" s="296"/>
    </row>
    <row r="14" spans="1:16" ht="15" customHeight="1" x14ac:dyDescent="0.25">
      <c r="A14" s="294">
        <v>8</v>
      </c>
      <c r="B14" s="303" t="s">
        <v>74</v>
      </c>
      <c r="C14" s="300">
        <v>0</v>
      </c>
      <c r="D14" s="300">
        <v>0</v>
      </c>
      <c r="E14" s="246">
        <f t="shared" si="0"/>
        <v>0</v>
      </c>
      <c r="F14" s="300">
        <v>0</v>
      </c>
      <c r="G14" s="300">
        <v>0</v>
      </c>
      <c r="H14" s="300">
        <f t="shared" si="1"/>
        <v>0</v>
      </c>
      <c r="I14" s="300">
        <v>0</v>
      </c>
      <c r="J14" s="300">
        <v>0</v>
      </c>
      <c r="K14" s="301">
        <v>0</v>
      </c>
      <c r="L14" s="294">
        <v>0</v>
      </c>
      <c r="M14" s="304">
        <v>0.2</v>
      </c>
      <c r="N14" s="294">
        <v>0.4</v>
      </c>
      <c r="O14" s="296"/>
      <c r="P14" s="296" t="s">
        <v>230</v>
      </c>
    </row>
    <row r="15" spans="1:16" ht="15" customHeight="1" x14ac:dyDescent="0.25">
      <c r="A15" s="294">
        <v>13</v>
      </c>
      <c r="B15" s="303" t="s">
        <v>276</v>
      </c>
      <c r="C15" s="300">
        <v>0</v>
      </c>
      <c r="D15" s="300">
        <v>0</v>
      </c>
      <c r="E15" s="246">
        <f t="shared" si="0"/>
        <v>0</v>
      </c>
      <c r="F15" s="300">
        <v>0</v>
      </c>
      <c r="G15" s="300">
        <v>0</v>
      </c>
      <c r="H15" s="300">
        <f t="shared" si="1"/>
        <v>0</v>
      </c>
      <c r="I15" s="300">
        <v>0</v>
      </c>
      <c r="J15" s="300">
        <v>0</v>
      </c>
      <c r="K15" s="301">
        <v>0</v>
      </c>
      <c r="L15" s="294">
        <v>0</v>
      </c>
      <c r="M15" s="304">
        <v>0.6</v>
      </c>
      <c r="N15" s="294">
        <v>1</v>
      </c>
      <c r="O15" s="296"/>
      <c r="P15" s="296"/>
    </row>
    <row r="16" spans="1:16" ht="16.5" x14ac:dyDescent="0.25">
      <c r="A16" s="294">
        <v>14</v>
      </c>
      <c r="B16" s="303" t="s">
        <v>79</v>
      </c>
      <c r="C16" s="300">
        <v>0</v>
      </c>
      <c r="D16" s="300">
        <v>0</v>
      </c>
      <c r="E16" s="246">
        <f t="shared" si="0"/>
        <v>0</v>
      </c>
      <c r="F16" s="300">
        <v>0</v>
      </c>
      <c r="G16" s="300">
        <v>0</v>
      </c>
      <c r="H16" s="300">
        <f t="shared" si="1"/>
        <v>0</v>
      </c>
      <c r="I16" s="300">
        <v>0</v>
      </c>
      <c r="J16" s="300">
        <v>0</v>
      </c>
      <c r="K16" s="301">
        <v>0</v>
      </c>
      <c r="L16" s="294">
        <v>0</v>
      </c>
      <c r="M16" s="304">
        <v>0.6</v>
      </c>
      <c r="N16" s="294">
        <v>0.8</v>
      </c>
      <c r="O16" s="296"/>
      <c r="P16" s="296"/>
    </row>
    <row r="17" spans="1:16" ht="16.5" x14ac:dyDescent="0.25">
      <c r="A17" s="294">
        <v>15</v>
      </c>
      <c r="B17" s="303" t="s">
        <v>80</v>
      </c>
      <c r="C17" s="300">
        <v>0</v>
      </c>
      <c r="D17" s="300">
        <v>0</v>
      </c>
      <c r="E17" s="246">
        <f t="shared" si="0"/>
        <v>0</v>
      </c>
      <c r="F17" s="300">
        <v>0</v>
      </c>
      <c r="G17" s="300">
        <v>0</v>
      </c>
      <c r="H17" s="300">
        <f t="shared" si="1"/>
        <v>0</v>
      </c>
      <c r="I17" s="300">
        <v>0</v>
      </c>
      <c r="J17" s="300">
        <v>0</v>
      </c>
      <c r="K17" s="301">
        <v>0</v>
      </c>
      <c r="L17" s="294">
        <v>0</v>
      </c>
      <c r="M17" s="304">
        <v>96.5</v>
      </c>
      <c r="N17" s="294">
        <v>123.2</v>
      </c>
      <c r="O17" s="296"/>
      <c r="P17" s="296"/>
    </row>
    <row r="18" spans="1:16" ht="16.5" x14ac:dyDescent="0.25">
      <c r="A18" s="294">
        <v>17</v>
      </c>
      <c r="B18" s="303" t="s">
        <v>81</v>
      </c>
      <c r="C18" s="300">
        <v>0</v>
      </c>
      <c r="D18" s="300">
        <v>0</v>
      </c>
      <c r="E18" s="246">
        <f t="shared" si="0"/>
        <v>0</v>
      </c>
      <c r="F18" s="300">
        <v>0</v>
      </c>
      <c r="G18" s="300">
        <v>0</v>
      </c>
      <c r="H18" s="300">
        <f t="shared" si="1"/>
        <v>0</v>
      </c>
      <c r="I18" s="300">
        <v>0</v>
      </c>
      <c r="J18" s="300">
        <v>0</v>
      </c>
      <c r="K18" s="301">
        <v>0</v>
      </c>
      <c r="L18" s="294">
        <v>0</v>
      </c>
      <c r="M18" s="304">
        <v>2.93</v>
      </c>
      <c r="N18" s="294">
        <v>3.63</v>
      </c>
      <c r="O18" s="296"/>
      <c r="P18" s="296"/>
    </row>
    <row r="19" spans="1:16" ht="16.5" x14ac:dyDescent="0.25">
      <c r="A19" s="294">
        <v>20</v>
      </c>
      <c r="B19" s="303" t="s">
        <v>82</v>
      </c>
      <c r="C19" s="300">
        <v>0</v>
      </c>
      <c r="D19" s="300">
        <v>0</v>
      </c>
      <c r="E19" s="246">
        <f t="shared" si="0"/>
        <v>0</v>
      </c>
      <c r="F19" s="300">
        <v>0</v>
      </c>
      <c r="G19" s="300">
        <v>0</v>
      </c>
      <c r="H19" s="300">
        <f t="shared" si="1"/>
        <v>0</v>
      </c>
      <c r="I19" s="300">
        <v>0</v>
      </c>
      <c r="J19" s="300">
        <v>0</v>
      </c>
      <c r="K19" s="301">
        <v>0</v>
      </c>
      <c r="L19" s="294">
        <v>0</v>
      </c>
      <c r="M19" s="304">
        <v>42.2</v>
      </c>
      <c r="N19" s="294">
        <v>46.3</v>
      </c>
      <c r="O19" s="296"/>
      <c r="P19" s="296"/>
    </row>
    <row r="20" spans="1:16" ht="16.5" x14ac:dyDescent="0.25">
      <c r="A20" s="294">
        <v>21</v>
      </c>
      <c r="B20" s="303" t="s">
        <v>83</v>
      </c>
      <c r="C20" s="300">
        <v>0</v>
      </c>
      <c r="D20" s="300">
        <v>0</v>
      </c>
      <c r="E20" s="246">
        <f t="shared" si="0"/>
        <v>0</v>
      </c>
      <c r="F20" s="300">
        <v>0</v>
      </c>
      <c r="G20" s="300">
        <v>0</v>
      </c>
      <c r="H20" s="300">
        <f t="shared" si="1"/>
        <v>0</v>
      </c>
      <c r="I20" s="300">
        <v>0</v>
      </c>
      <c r="J20" s="300">
        <v>0</v>
      </c>
      <c r="K20" s="301">
        <v>0</v>
      </c>
      <c r="L20" s="294">
        <v>0</v>
      </c>
      <c r="M20" s="304">
        <v>0</v>
      </c>
      <c r="N20" s="294">
        <v>0</v>
      </c>
      <c r="O20" s="296"/>
      <c r="P20" s="296"/>
    </row>
    <row r="21" spans="1:16" ht="16.5" x14ac:dyDescent="0.25">
      <c r="A21" s="294">
        <v>22</v>
      </c>
      <c r="B21" s="303" t="s">
        <v>84</v>
      </c>
      <c r="C21" s="300">
        <v>0</v>
      </c>
      <c r="D21" s="300"/>
      <c r="E21" s="246">
        <f t="shared" si="0"/>
        <v>0</v>
      </c>
      <c r="F21" s="300">
        <v>0</v>
      </c>
      <c r="G21" s="300">
        <v>0</v>
      </c>
      <c r="H21" s="300">
        <f t="shared" si="1"/>
        <v>0</v>
      </c>
      <c r="I21" s="300">
        <v>0</v>
      </c>
      <c r="J21" s="300">
        <v>0</v>
      </c>
      <c r="K21" s="301">
        <v>0</v>
      </c>
      <c r="L21" s="294">
        <v>0</v>
      </c>
      <c r="M21" s="304">
        <v>49.5</v>
      </c>
      <c r="N21" s="294">
        <v>70.98</v>
      </c>
      <c r="O21" s="296"/>
      <c r="P21" s="296"/>
    </row>
    <row r="22" spans="1:16" ht="16.5" x14ac:dyDescent="0.25">
      <c r="A22" s="294">
        <v>25</v>
      </c>
      <c r="B22" s="303" t="s">
        <v>85</v>
      </c>
      <c r="C22" s="300">
        <v>0</v>
      </c>
      <c r="D22" s="300">
        <v>0</v>
      </c>
      <c r="E22" s="246">
        <f t="shared" si="0"/>
        <v>0</v>
      </c>
      <c r="F22" s="300">
        <v>0</v>
      </c>
      <c r="G22" s="300">
        <v>0</v>
      </c>
      <c r="H22" s="300">
        <f t="shared" si="1"/>
        <v>0</v>
      </c>
      <c r="I22" s="300">
        <v>0</v>
      </c>
      <c r="J22" s="300">
        <v>0</v>
      </c>
      <c r="K22" s="301">
        <v>0</v>
      </c>
      <c r="L22" s="294">
        <v>0</v>
      </c>
      <c r="M22" s="304">
        <v>110</v>
      </c>
      <c r="N22" s="294">
        <v>147.02000000000001</v>
      </c>
      <c r="O22" s="296"/>
      <c r="P22" s="296"/>
    </row>
    <row r="23" spans="1:16" ht="16.5" x14ac:dyDescent="0.25">
      <c r="A23" s="294">
        <v>20</v>
      </c>
      <c r="B23" s="303" t="s">
        <v>283</v>
      </c>
      <c r="C23" s="300">
        <v>0</v>
      </c>
      <c r="D23" s="300">
        <v>0</v>
      </c>
      <c r="E23" s="246">
        <f t="shared" si="0"/>
        <v>0</v>
      </c>
      <c r="F23" s="300">
        <v>0</v>
      </c>
      <c r="G23" s="300">
        <v>0</v>
      </c>
      <c r="H23" s="300">
        <f t="shared" si="1"/>
        <v>0</v>
      </c>
      <c r="I23" s="300">
        <v>0</v>
      </c>
      <c r="J23" s="300">
        <v>0</v>
      </c>
      <c r="K23" s="301">
        <v>0</v>
      </c>
      <c r="L23" s="294">
        <v>0</v>
      </c>
      <c r="M23" s="304">
        <f>Sheet3!N21+Sheet4!K23+Sheet4!L23</f>
        <v>0</v>
      </c>
      <c r="N23" s="294">
        <v>0</v>
      </c>
      <c r="O23" s="296"/>
      <c r="P23" s="296"/>
    </row>
    <row r="24" spans="1:16" ht="16.5" x14ac:dyDescent="0.25">
      <c r="A24" s="294">
        <v>27</v>
      </c>
      <c r="B24" s="303" t="s">
        <v>86</v>
      </c>
      <c r="C24" s="300">
        <v>0</v>
      </c>
      <c r="D24" s="300">
        <v>0</v>
      </c>
      <c r="E24" s="246">
        <f t="shared" si="0"/>
        <v>0</v>
      </c>
      <c r="F24" s="300">
        <v>0</v>
      </c>
      <c r="G24" s="300">
        <v>0</v>
      </c>
      <c r="H24" s="300">
        <f t="shared" si="1"/>
        <v>0</v>
      </c>
      <c r="I24" s="300">
        <v>0</v>
      </c>
      <c r="J24" s="300">
        <v>0</v>
      </c>
      <c r="K24" s="301">
        <v>0</v>
      </c>
      <c r="L24" s="294">
        <v>0</v>
      </c>
      <c r="M24" s="304">
        <f>Sheet3!N22+Sheet4!K24+Sheet4!L24</f>
        <v>0</v>
      </c>
      <c r="N24" s="294">
        <f>Sheet3!H22+Sheet4!M24</f>
        <v>0</v>
      </c>
      <c r="O24" s="296"/>
      <c r="P24" s="296"/>
    </row>
    <row r="25" spans="1:16" ht="27" x14ac:dyDescent="0.25">
      <c r="A25" s="294">
        <v>22</v>
      </c>
      <c r="B25" s="305" t="s">
        <v>27</v>
      </c>
      <c r="C25" s="300">
        <f>SUM(C12:C24)</f>
        <v>0</v>
      </c>
      <c r="D25" s="300">
        <v>0</v>
      </c>
      <c r="E25" s="246">
        <f t="shared" si="0"/>
        <v>0</v>
      </c>
      <c r="F25" s="300">
        <f>SUM(F12:F24)</f>
        <v>0</v>
      </c>
      <c r="G25" s="300">
        <f>SUM(G12:G24)</f>
        <v>0</v>
      </c>
      <c r="H25" s="300">
        <f t="shared" si="1"/>
        <v>0</v>
      </c>
      <c r="I25" s="300">
        <f>SUM(I12:I24)</f>
        <v>0</v>
      </c>
      <c r="J25" s="300">
        <v>0</v>
      </c>
      <c r="K25" s="306">
        <f>SUM(K12:K24)</f>
        <v>0</v>
      </c>
      <c r="L25" s="294">
        <v>0</v>
      </c>
      <c r="M25" s="307">
        <v>309.97000000000003</v>
      </c>
      <c r="N25" s="294">
        <f>SUM(N11:N22)</f>
        <v>408.33000000000004</v>
      </c>
      <c r="O25" s="296"/>
      <c r="P25" s="296"/>
    </row>
    <row r="26" spans="1:16" ht="26.25" customHeight="1" x14ac:dyDescent="0.25">
      <c r="A26" s="294">
        <v>25</v>
      </c>
      <c r="B26" s="294" t="s">
        <v>87</v>
      </c>
      <c r="C26" s="300"/>
      <c r="D26" s="300"/>
      <c r="E26" s="246"/>
      <c r="F26" s="300"/>
      <c r="G26" s="300"/>
      <c r="H26" s="300"/>
      <c r="I26" s="300"/>
      <c r="J26" s="300"/>
      <c r="K26" s="301"/>
      <c r="L26" s="294"/>
      <c r="M26" s="308"/>
      <c r="N26" s="294"/>
      <c r="O26" s="296"/>
      <c r="P26" s="296"/>
    </row>
    <row r="27" spans="1:16" ht="16.5" x14ac:dyDescent="0.3">
      <c r="A27" s="294">
        <v>27</v>
      </c>
      <c r="B27" s="309" t="s">
        <v>88</v>
      </c>
      <c r="C27" s="294">
        <v>0</v>
      </c>
      <c r="D27" s="294">
        <v>0</v>
      </c>
      <c r="E27" s="246">
        <v>0</v>
      </c>
      <c r="F27" s="294">
        <v>0</v>
      </c>
      <c r="G27" s="294">
        <v>0</v>
      </c>
      <c r="H27" s="246">
        <v>0</v>
      </c>
      <c r="I27" s="310">
        <f>Sheet3!O25+Sheet4!C27+Sheet4!F27</f>
        <v>0</v>
      </c>
      <c r="J27" s="311">
        <v>0</v>
      </c>
      <c r="K27" s="301">
        <v>0</v>
      </c>
      <c r="L27" s="294">
        <v>0</v>
      </c>
      <c r="M27" s="304">
        <v>2.31</v>
      </c>
      <c r="N27" s="294">
        <v>2.65</v>
      </c>
      <c r="O27" s="296"/>
      <c r="P27" s="296"/>
    </row>
    <row r="28" spans="1:16" ht="16.5" x14ac:dyDescent="0.3">
      <c r="A28" s="294">
        <v>32</v>
      </c>
      <c r="B28" s="309" t="s">
        <v>89</v>
      </c>
      <c r="C28" s="294">
        <v>0</v>
      </c>
      <c r="D28" s="294">
        <v>0</v>
      </c>
      <c r="E28" s="246">
        <v>0</v>
      </c>
      <c r="F28" s="294">
        <v>0</v>
      </c>
      <c r="G28" s="294">
        <v>0</v>
      </c>
      <c r="H28" s="246">
        <v>0</v>
      </c>
      <c r="I28" s="310">
        <f>Sheet3!O26+Sheet4!C28+Sheet4!F28</f>
        <v>0</v>
      </c>
      <c r="J28" s="310">
        <v>0</v>
      </c>
      <c r="K28" s="301">
        <v>0</v>
      </c>
      <c r="L28" s="294">
        <v>0</v>
      </c>
      <c r="M28" s="304">
        <f>Sheet3!N26+Sheet4!K28+Sheet4!L28</f>
        <v>0</v>
      </c>
      <c r="N28" s="294">
        <f>Sheet3!H26+Sheet4!M28</f>
        <v>0</v>
      </c>
      <c r="O28" s="296"/>
      <c r="P28" s="296"/>
    </row>
    <row r="29" spans="1:16" ht="16.5" x14ac:dyDescent="0.3">
      <c r="A29" s="312"/>
      <c r="B29" s="313" t="s">
        <v>90</v>
      </c>
      <c r="C29" s="294">
        <v>0</v>
      </c>
      <c r="D29" s="294">
        <v>0</v>
      </c>
      <c r="E29" s="246">
        <v>0</v>
      </c>
      <c r="F29" s="294">
        <v>0</v>
      </c>
      <c r="G29" s="294">
        <v>0</v>
      </c>
      <c r="H29" s="246">
        <v>0</v>
      </c>
      <c r="I29" s="310">
        <f>Sheet3!O27+Sheet4!C29+Sheet4!F29</f>
        <v>0</v>
      </c>
      <c r="J29" s="310">
        <v>0</v>
      </c>
      <c r="K29" s="301">
        <v>0</v>
      </c>
      <c r="L29" s="294">
        <v>0</v>
      </c>
      <c r="M29" s="304">
        <v>0</v>
      </c>
      <c r="N29" s="294">
        <f>Sheet3!H27+Sheet4!M29</f>
        <v>0</v>
      </c>
      <c r="O29" s="296"/>
      <c r="P29" s="296"/>
    </row>
    <row r="30" spans="1:16" ht="16.5" x14ac:dyDescent="0.3">
      <c r="A30" s="312"/>
      <c r="B30" s="309" t="s">
        <v>91</v>
      </c>
      <c r="C30" s="294">
        <v>0</v>
      </c>
      <c r="D30" s="294">
        <v>0</v>
      </c>
      <c r="E30" s="246">
        <f t="shared" ref="E30" si="2">C30+D30</f>
        <v>0</v>
      </c>
      <c r="F30" s="294">
        <v>0</v>
      </c>
      <c r="G30" s="294">
        <v>0</v>
      </c>
      <c r="H30" s="246">
        <v>0</v>
      </c>
      <c r="I30" s="310">
        <f>Sheet3!O28+Sheet4!C30+Sheet4!F30</f>
        <v>0</v>
      </c>
      <c r="J30" s="310">
        <v>0</v>
      </c>
      <c r="K30" s="301">
        <v>0</v>
      </c>
      <c r="L30" s="294">
        <v>0</v>
      </c>
      <c r="M30" s="304">
        <v>56</v>
      </c>
      <c r="N30" s="294">
        <v>6.15</v>
      </c>
      <c r="O30" s="296"/>
      <c r="P30" s="296"/>
    </row>
    <row r="31" spans="1:16" ht="20.25" x14ac:dyDescent="0.3">
      <c r="A31" s="294">
        <v>1</v>
      </c>
      <c r="B31" s="305" t="s">
        <v>32</v>
      </c>
      <c r="C31" s="294">
        <f>SUM(C27:C30)</f>
        <v>0</v>
      </c>
      <c r="D31" s="294">
        <v>0</v>
      </c>
      <c r="E31" s="246">
        <v>0</v>
      </c>
      <c r="F31" s="294">
        <f>SUM(F27:F30)</f>
        <v>0</v>
      </c>
      <c r="G31" s="294">
        <v>0</v>
      </c>
      <c r="H31" s="246">
        <v>0</v>
      </c>
      <c r="I31" s="310">
        <f>Sheet3!O29+Sheet4!C31+Sheet4!F31</f>
        <v>0</v>
      </c>
      <c r="J31" s="310">
        <f>SUM(J27:J30)</f>
        <v>0</v>
      </c>
      <c r="K31" s="301">
        <v>0</v>
      </c>
      <c r="L31" s="294">
        <v>0</v>
      </c>
      <c r="M31" s="304">
        <v>58.31</v>
      </c>
      <c r="N31" s="294">
        <v>8.8000000000000007</v>
      </c>
      <c r="O31" s="296"/>
      <c r="P31" s="296"/>
    </row>
    <row r="32" spans="1:16" ht="25.5" x14ac:dyDescent="0.25">
      <c r="A32" s="294">
        <v>2</v>
      </c>
      <c r="B32" s="314" t="s">
        <v>92</v>
      </c>
      <c r="C32" s="300">
        <v>0</v>
      </c>
      <c r="D32" s="300">
        <v>0</v>
      </c>
      <c r="E32" s="246">
        <v>0</v>
      </c>
      <c r="F32" s="300">
        <v>0</v>
      </c>
      <c r="G32" s="300">
        <v>0</v>
      </c>
      <c r="H32" s="300">
        <v>0</v>
      </c>
      <c r="I32" s="300">
        <v>0</v>
      </c>
      <c r="J32" s="300">
        <v>0</v>
      </c>
      <c r="K32" s="301">
        <v>0</v>
      </c>
      <c r="L32" s="294">
        <v>0</v>
      </c>
      <c r="M32" s="304">
        <f>Sheet3!N30+Sheet4!K32+Sheet4!L32</f>
        <v>0</v>
      </c>
      <c r="N32" s="294">
        <f>Sheet3!H30+Sheet4!M32</f>
        <v>0</v>
      </c>
      <c r="O32" s="296" t="s">
        <v>230</v>
      </c>
      <c r="P32" s="296"/>
    </row>
    <row r="33" spans="1:16" ht="16.5" x14ac:dyDescent="0.25">
      <c r="A33" s="294">
        <v>3</v>
      </c>
      <c r="B33" s="303" t="s">
        <v>93</v>
      </c>
      <c r="C33" s="294">
        <v>0</v>
      </c>
      <c r="D33" s="294">
        <v>0</v>
      </c>
      <c r="E33" s="246">
        <f>C33+D33</f>
        <v>0</v>
      </c>
      <c r="F33" s="294">
        <v>0</v>
      </c>
      <c r="G33" s="294">
        <v>0</v>
      </c>
      <c r="H33" s="300">
        <f>F33+G33</f>
        <v>0</v>
      </c>
      <c r="I33" s="300">
        <f>Sheet3!O31+Sheet4!C33-Sheet4!F33</f>
        <v>0</v>
      </c>
      <c r="J33" s="300">
        <f>Sheet3!P31+Sheet4!D33-Sheet4!G33</f>
        <v>0</v>
      </c>
      <c r="K33" s="301">
        <v>0</v>
      </c>
      <c r="L33" s="294">
        <v>0</v>
      </c>
      <c r="M33" s="304">
        <v>4.93</v>
      </c>
      <c r="N33" s="294">
        <v>2.09</v>
      </c>
      <c r="O33" s="296"/>
      <c r="P33" s="296"/>
    </row>
    <row r="34" spans="1:16" ht="12" customHeight="1" x14ac:dyDescent="0.25">
      <c r="A34" s="294">
        <v>8</v>
      </c>
      <c r="B34" s="314" t="s">
        <v>94</v>
      </c>
      <c r="C34" s="300"/>
      <c r="D34" s="300"/>
      <c r="E34" s="246">
        <f t="shared" ref="E34:E51" si="3">C34+D34</f>
        <v>0</v>
      </c>
      <c r="F34" s="300"/>
      <c r="G34" s="300"/>
      <c r="H34" s="300">
        <f t="shared" ref="H34:H54" si="4">F34+G34</f>
        <v>0</v>
      </c>
      <c r="I34" s="300">
        <f>Sheet3!O32+Sheet4!C34-Sheet4!F34</f>
        <v>0</v>
      </c>
      <c r="J34" s="300">
        <f>Sheet3!P32+Sheet4!D34-Sheet4!G34</f>
        <v>0</v>
      </c>
      <c r="K34" s="301"/>
      <c r="L34" s="294">
        <v>0</v>
      </c>
      <c r="M34" s="304">
        <f>Sheet3!N32+Sheet4!K34+Sheet4!L34</f>
        <v>0</v>
      </c>
      <c r="N34" s="294">
        <f>Sheet3!H32+Sheet4!M34</f>
        <v>0</v>
      </c>
      <c r="O34" s="296"/>
      <c r="P34" s="296"/>
    </row>
    <row r="35" spans="1:16" ht="12" customHeight="1" x14ac:dyDescent="0.25">
      <c r="A35" s="294"/>
      <c r="B35" s="303" t="s">
        <v>95</v>
      </c>
      <c r="C35" s="294">
        <v>0</v>
      </c>
      <c r="D35" s="294">
        <v>0</v>
      </c>
      <c r="E35" s="246">
        <f t="shared" si="3"/>
        <v>0</v>
      </c>
      <c r="F35" s="294">
        <v>6.4</v>
      </c>
      <c r="G35" s="294">
        <v>0</v>
      </c>
      <c r="H35" s="300">
        <f t="shared" si="4"/>
        <v>6.4</v>
      </c>
      <c r="I35" s="300">
        <v>2.57</v>
      </c>
      <c r="J35" s="300">
        <f>Sheet3!P33+Sheet4!D35-Sheet4!G35</f>
        <v>0</v>
      </c>
      <c r="K35" s="301">
        <v>0</v>
      </c>
      <c r="L35" s="294">
        <v>0</v>
      </c>
      <c r="M35" s="304">
        <v>0.32</v>
      </c>
      <c r="N35" s="294">
        <v>0.43</v>
      </c>
      <c r="O35" s="296"/>
      <c r="P35" s="296"/>
    </row>
    <row r="36" spans="1:16" ht="12" customHeight="1" x14ac:dyDescent="0.25">
      <c r="A36" s="294"/>
      <c r="B36" s="315" t="s">
        <v>37</v>
      </c>
      <c r="C36" s="300"/>
      <c r="D36" s="300"/>
      <c r="E36" s="246">
        <f t="shared" si="3"/>
        <v>0</v>
      </c>
      <c r="F36" s="300"/>
      <c r="G36" s="300"/>
      <c r="H36" s="300">
        <f t="shared" si="4"/>
        <v>0</v>
      </c>
      <c r="I36" s="300">
        <f>Sheet3!O34+Sheet4!C36-Sheet4!F36</f>
        <v>0</v>
      </c>
      <c r="J36" s="300">
        <f>Sheet3!P34+Sheet4!D36-Sheet4!G36</f>
        <v>0</v>
      </c>
      <c r="K36" s="301"/>
      <c r="L36" s="294">
        <v>0</v>
      </c>
      <c r="M36" s="304">
        <f>Sheet3!N34+Sheet4!K36+Sheet4!L36</f>
        <v>0</v>
      </c>
      <c r="N36" s="294">
        <f>Sheet3!H34+Sheet4!M36</f>
        <v>0</v>
      </c>
      <c r="O36" s="296" t="s">
        <v>230</v>
      </c>
      <c r="P36" s="296"/>
    </row>
    <row r="37" spans="1:16" ht="12" customHeight="1" x14ac:dyDescent="0.25">
      <c r="A37" s="294">
        <v>1</v>
      </c>
      <c r="B37" s="303" t="s">
        <v>96</v>
      </c>
      <c r="C37" s="294">
        <v>0</v>
      </c>
      <c r="D37" s="294">
        <v>0</v>
      </c>
      <c r="E37" s="246">
        <f t="shared" si="3"/>
        <v>0</v>
      </c>
      <c r="F37" s="294">
        <v>0</v>
      </c>
      <c r="G37" s="294">
        <v>0</v>
      </c>
      <c r="H37" s="300">
        <f t="shared" si="4"/>
        <v>0</v>
      </c>
      <c r="I37" s="300">
        <f>Sheet3!O35+Sheet4!C37-Sheet4!F37</f>
        <v>0</v>
      </c>
      <c r="J37" s="300">
        <f>Sheet3!P35+Sheet4!D37-Sheet4!G37</f>
        <v>0</v>
      </c>
      <c r="K37" s="301">
        <v>0</v>
      </c>
      <c r="L37" s="294">
        <v>0</v>
      </c>
      <c r="M37" s="304">
        <f>Sheet3!N35+Sheet4!K37+Sheet4!L37</f>
        <v>0</v>
      </c>
      <c r="N37" s="294">
        <f>Sheet3!H35+Sheet4!M37</f>
        <v>0</v>
      </c>
      <c r="O37" s="296"/>
      <c r="P37" s="296" t="s">
        <v>230</v>
      </c>
    </row>
    <row r="38" spans="1:16" ht="16.5" x14ac:dyDescent="0.25">
      <c r="A38" s="294"/>
      <c r="B38" s="315" t="s">
        <v>97</v>
      </c>
      <c r="C38" s="300">
        <v>0</v>
      </c>
      <c r="D38" s="300">
        <v>0</v>
      </c>
      <c r="E38" s="246">
        <f t="shared" si="3"/>
        <v>0</v>
      </c>
      <c r="F38" s="300">
        <v>0</v>
      </c>
      <c r="G38" s="300">
        <v>0</v>
      </c>
      <c r="H38" s="300">
        <f t="shared" si="4"/>
        <v>0</v>
      </c>
      <c r="I38" s="300">
        <f>Sheet3!O36+Sheet4!C38-Sheet4!F38</f>
        <v>0</v>
      </c>
      <c r="J38" s="300">
        <f>Sheet3!P36+Sheet4!D38-Sheet4!G38</f>
        <v>0</v>
      </c>
      <c r="K38" s="301">
        <v>0</v>
      </c>
      <c r="L38" s="294">
        <v>0</v>
      </c>
      <c r="M38" s="304">
        <f>Sheet3!N36+Sheet4!K38+Sheet4!L38</f>
        <v>0</v>
      </c>
      <c r="N38" s="294">
        <f>Sheet3!H36+Sheet4!M38</f>
        <v>0</v>
      </c>
      <c r="O38" s="296"/>
      <c r="P38" s="296"/>
    </row>
    <row r="39" spans="1:16" ht="16.5" x14ac:dyDescent="0.25">
      <c r="A39" s="294">
        <v>1</v>
      </c>
      <c r="B39" s="316" t="s">
        <v>40</v>
      </c>
      <c r="C39" s="294">
        <v>0</v>
      </c>
      <c r="D39" s="294">
        <v>0</v>
      </c>
      <c r="E39" s="246">
        <f t="shared" si="3"/>
        <v>0</v>
      </c>
      <c r="F39" s="294">
        <v>0</v>
      </c>
      <c r="G39" s="294">
        <v>0</v>
      </c>
      <c r="H39" s="300">
        <f t="shared" si="4"/>
        <v>0</v>
      </c>
      <c r="I39" s="294">
        <v>112.43</v>
      </c>
      <c r="J39" s="294">
        <v>0</v>
      </c>
      <c r="K39" s="246">
        <f t="shared" ref="K39:K42" si="5">I39+J39</f>
        <v>112.43</v>
      </c>
      <c r="L39" s="294">
        <v>0</v>
      </c>
      <c r="M39" s="304">
        <v>1.8</v>
      </c>
      <c r="N39" s="294">
        <v>0.4</v>
      </c>
      <c r="O39" s="296"/>
      <c r="P39" s="296" t="s">
        <v>230</v>
      </c>
    </row>
    <row r="40" spans="1:16" ht="14.25" customHeight="1" x14ac:dyDescent="0.25">
      <c r="A40" s="294"/>
      <c r="B40" s="316" t="s">
        <v>41</v>
      </c>
      <c r="C40" s="294">
        <v>0</v>
      </c>
      <c r="D40" s="294">
        <v>0</v>
      </c>
      <c r="E40" s="246">
        <f t="shared" si="3"/>
        <v>0</v>
      </c>
      <c r="F40" s="294">
        <v>0</v>
      </c>
      <c r="G40" s="294">
        <v>0</v>
      </c>
      <c r="H40" s="300">
        <f t="shared" si="4"/>
        <v>0</v>
      </c>
      <c r="I40" s="294">
        <v>26.6</v>
      </c>
      <c r="J40" s="294">
        <v>0</v>
      </c>
      <c r="K40" s="246">
        <f t="shared" si="5"/>
        <v>26.6</v>
      </c>
      <c r="L40" s="294">
        <v>0</v>
      </c>
      <c r="M40" s="304">
        <v>1.94</v>
      </c>
      <c r="N40" s="294">
        <v>0.2</v>
      </c>
      <c r="O40" s="296"/>
      <c r="P40" s="296"/>
    </row>
    <row r="41" spans="1:16" ht="14.25" customHeight="1" x14ac:dyDescent="0.25">
      <c r="A41" s="294">
        <v>1</v>
      </c>
      <c r="B41" s="316" t="s">
        <v>42</v>
      </c>
      <c r="C41" s="294">
        <v>0</v>
      </c>
      <c r="D41" s="294">
        <v>0</v>
      </c>
      <c r="E41" s="246">
        <f t="shared" si="3"/>
        <v>0</v>
      </c>
      <c r="F41" s="294">
        <v>0</v>
      </c>
      <c r="G41" s="294">
        <v>0</v>
      </c>
      <c r="H41" s="300">
        <f t="shared" si="4"/>
        <v>0</v>
      </c>
      <c r="I41" s="294">
        <v>0</v>
      </c>
      <c r="J41" s="294">
        <v>0</v>
      </c>
      <c r="K41" s="246">
        <f t="shared" si="5"/>
        <v>0</v>
      </c>
      <c r="L41" s="294">
        <v>0</v>
      </c>
      <c r="M41" s="304">
        <f>Sheet3!N39+Sheet4!K41+Sheet4!L41</f>
        <v>0</v>
      </c>
      <c r="N41" s="294">
        <f>Sheet3!H39+Sheet4!M41</f>
        <v>0</v>
      </c>
      <c r="O41" s="296"/>
      <c r="P41" s="296" t="s">
        <v>230</v>
      </c>
    </row>
    <row r="42" spans="1:16" ht="14.25" customHeight="1" x14ac:dyDescent="0.25">
      <c r="A42" s="294"/>
      <c r="B42" s="317" t="s">
        <v>43</v>
      </c>
      <c r="C42" s="294">
        <v>0</v>
      </c>
      <c r="D42" s="294">
        <f>SUM(D39:D41)</f>
        <v>0</v>
      </c>
      <c r="E42" s="246">
        <f t="shared" si="3"/>
        <v>0</v>
      </c>
      <c r="F42" s="294">
        <f>SUM(F39:F41)</f>
        <v>0</v>
      </c>
      <c r="G42" s="294">
        <f>SUM(G39:G41)</f>
        <v>0</v>
      </c>
      <c r="H42" s="300">
        <f t="shared" si="4"/>
        <v>0</v>
      </c>
      <c r="I42" s="294">
        <v>139.03</v>
      </c>
      <c r="J42" s="294">
        <f>SUM(J39:J41)</f>
        <v>0</v>
      </c>
      <c r="K42" s="246">
        <f t="shared" si="5"/>
        <v>139.03</v>
      </c>
      <c r="L42" s="294">
        <v>0</v>
      </c>
      <c r="M42" s="304">
        <v>3.69</v>
      </c>
      <c r="N42" s="294">
        <v>0.6</v>
      </c>
      <c r="O42" s="296"/>
      <c r="P42" s="296"/>
    </row>
    <row r="43" spans="1:16" ht="16.5" x14ac:dyDescent="0.25">
      <c r="A43" s="294">
        <v>1</v>
      </c>
      <c r="B43" s="318" t="s">
        <v>44</v>
      </c>
      <c r="C43" s="300">
        <v>0</v>
      </c>
      <c r="D43" s="300">
        <v>0</v>
      </c>
      <c r="E43" s="246">
        <f t="shared" si="3"/>
        <v>0</v>
      </c>
      <c r="F43" s="300">
        <v>0</v>
      </c>
      <c r="G43" s="300">
        <v>0</v>
      </c>
      <c r="H43" s="300">
        <f t="shared" si="4"/>
        <v>0</v>
      </c>
      <c r="I43" s="300">
        <f>Sheet3!O41+Sheet4!C43-Sheet4!F43</f>
        <v>0</v>
      </c>
      <c r="J43" s="300">
        <f>Sheet3!P41+Sheet4!D43-Sheet4!G43</f>
        <v>0</v>
      </c>
      <c r="K43" s="301">
        <v>0</v>
      </c>
      <c r="L43" s="294">
        <v>0</v>
      </c>
      <c r="M43" s="304">
        <f>Sheet3!N41+Sheet4!K43+Sheet4!L43</f>
        <v>0</v>
      </c>
      <c r="N43" s="294">
        <v>0</v>
      </c>
      <c r="O43" s="296"/>
      <c r="P43" s="296"/>
    </row>
    <row r="44" spans="1:16" ht="16.5" x14ac:dyDescent="0.25">
      <c r="A44" s="294">
        <v>2</v>
      </c>
      <c r="B44" s="303" t="s">
        <v>98</v>
      </c>
      <c r="C44" s="294">
        <v>0</v>
      </c>
      <c r="D44" s="294">
        <v>0</v>
      </c>
      <c r="E44" s="246">
        <f t="shared" si="3"/>
        <v>0</v>
      </c>
      <c r="F44" s="294">
        <v>0</v>
      </c>
      <c r="G44" s="294">
        <v>0</v>
      </c>
      <c r="H44" s="300">
        <f t="shared" si="4"/>
        <v>0</v>
      </c>
      <c r="I44" s="300">
        <f>Sheet3!O42+Sheet4!C44-Sheet4!F44</f>
        <v>0</v>
      </c>
      <c r="J44" s="300">
        <f>Sheet3!P42+Sheet4!D44-Sheet4!G44</f>
        <v>0</v>
      </c>
      <c r="K44" s="301">
        <v>0</v>
      </c>
      <c r="L44" s="294">
        <v>0</v>
      </c>
      <c r="M44" s="304">
        <v>0</v>
      </c>
      <c r="N44" s="294">
        <v>0</v>
      </c>
      <c r="O44" s="296"/>
      <c r="P44" s="296"/>
    </row>
    <row r="45" spans="1:16" ht="16.5" x14ac:dyDescent="0.25">
      <c r="A45" s="294">
        <v>3</v>
      </c>
      <c r="B45" s="319" t="s">
        <v>99</v>
      </c>
      <c r="C45" s="294">
        <v>0</v>
      </c>
      <c r="D45" s="294">
        <v>0</v>
      </c>
      <c r="E45" s="246">
        <v>0</v>
      </c>
      <c r="F45" s="294">
        <v>4.3899999999999997</v>
      </c>
      <c r="G45" s="294">
        <v>0</v>
      </c>
      <c r="H45" s="300">
        <f t="shared" si="4"/>
        <v>4.3899999999999997</v>
      </c>
      <c r="I45" s="300">
        <v>4.3499999999999996</v>
      </c>
      <c r="J45" s="300">
        <f>Sheet3!P43+Sheet4!D45-Sheet4!G45</f>
        <v>0</v>
      </c>
      <c r="K45" s="300">
        <v>4.3499999999999996</v>
      </c>
      <c r="L45" s="294">
        <v>0</v>
      </c>
      <c r="M45" s="304">
        <v>0.75</v>
      </c>
      <c r="N45" s="294">
        <v>0.34</v>
      </c>
      <c r="O45" s="296"/>
      <c r="P45" s="296"/>
    </row>
    <row r="46" spans="1:16" ht="12.75" customHeight="1" x14ac:dyDescent="0.25">
      <c r="A46" s="294"/>
      <c r="B46" s="319" t="s">
        <v>100</v>
      </c>
      <c r="C46" s="294">
        <v>0</v>
      </c>
      <c r="D46" s="294">
        <v>0</v>
      </c>
      <c r="E46" s="246">
        <v>0</v>
      </c>
      <c r="F46" s="294">
        <v>2.48</v>
      </c>
      <c r="G46" s="294">
        <v>0</v>
      </c>
      <c r="H46" s="300">
        <f t="shared" si="4"/>
        <v>2.48</v>
      </c>
      <c r="I46" s="300">
        <v>0.35</v>
      </c>
      <c r="J46" s="300">
        <f>Sheet3!P44+Sheet4!D46-Sheet4!G46</f>
        <v>0</v>
      </c>
      <c r="K46" s="300">
        <v>0.35</v>
      </c>
      <c r="L46" s="294">
        <v>0</v>
      </c>
      <c r="M46" s="304">
        <v>0.08</v>
      </c>
      <c r="N46" s="294">
        <v>0.04</v>
      </c>
      <c r="O46" s="296"/>
      <c r="P46" s="296"/>
    </row>
    <row r="47" spans="1:16" ht="12.75" customHeight="1" x14ac:dyDescent="0.25">
      <c r="A47" s="294"/>
      <c r="B47" s="320" t="s">
        <v>299</v>
      </c>
      <c r="C47" s="294">
        <f>SUM(C44:C46)</f>
        <v>0</v>
      </c>
      <c r="D47" s="294">
        <f>SUM(D44:D46)</f>
        <v>0</v>
      </c>
      <c r="E47" s="246">
        <f t="shared" si="3"/>
        <v>0</v>
      </c>
      <c r="F47" s="294">
        <f>SUM(F44:F46)</f>
        <v>6.8699999999999992</v>
      </c>
      <c r="G47" s="294">
        <f>SUM(G44:G46)</f>
        <v>0</v>
      </c>
      <c r="H47" s="300">
        <f t="shared" si="4"/>
        <v>6.8699999999999992</v>
      </c>
      <c r="I47" s="300">
        <v>4.7</v>
      </c>
      <c r="J47" s="300">
        <f>Sheet3!P45+Sheet4!D47-Sheet4!G47</f>
        <v>0</v>
      </c>
      <c r="K47" s="300">
        <v>4.7</v>
      </c>
      <c r="L47" s="294">
        <v>0</v>
      </c>
      <c r="M47" s="304">
        <v>0.83</v>
      </c>
      <c r="N47" s="294">
        <v>0</v>
      </c>
      <c r="O47" s="296"/>
      <c r="P47" s="296"/>
    </row>
    <row r="48" spans="1:16" ht="12.75" customHeight="1" x14ac:dyDescent="0.25">
      <c r="A48" s="294">
        <v>1</v>
      </c>
      <c r="B48" s="321" t="s">
        <v>48</v>
      </c>
      <c r="C48" s="300">
        <v>0</v>
      </c>
      <c r="D48" s="300">
        <v>0</v>
      </c>
      <c r="E48" s="246">
        <f t="shared" si="3"/>
        <v>0</v>
      </c>
      <c r="F48" s="300">
        <v>0</v>
      </c>
      <c r="G48" s="300">
        <v>0</v>
      </c>
      <c r="H48" s="300">
        <f t="shared" si="4"/>
        <v>0</v>
      </c>
      <c r="I48" s="300">
        <f>Sheet3!O46+Sheet4!C48-Sheet4!F48</f>
        <v>0</v>
      </c>
      <c r="J48" s="300">
        <f>Sheet3!P46+Sheet4!D48-Sheet4!G48</f>
        <v>0</v>
      </c>
      <c r="K48" s="300">
        <f>Sheet3!Q46+Sheet4!E48-Sheet4!H48</f>
        <v>0</v>
      </c>
      <c r="L48" s="294">
        <v>0</v>
      </c>
      <c r="M48" s="304">
        <f>Sheet3!N46+Sheet4!K48+Sheet4!L48</f>
        <v>0</v>
      </c>
      <c r="N48" s="294">
        <f>Sheet3!H46+Sheet4!M48</f>
        <v>0</v>
      </c>
      <c r="O48" s="296"/>
      <c r="P48" s="296"/>
    </row>
    <row r="49" spans="1:16" ht="16.5" x14ac:dyDescent="0.25">
      <c r="A49" s="294">
        <v>2</v>
      </c>
      <c r="B49" s="316" t="s">
        <v>101</v>
      </c>
      <c r="C49" s="294">
        <v>0</v>
      </c>
      <c r="D49" s="294">
        <v>0</v>
      </c>
      <c r="E49" s="246">
        <v>0</v>
      </c>
      <c r="F49" s="294">
        <v>68.38</v>
      </c>
      <c r="G49" s="294">
        <v>0</v>
      </c>
      <c r="H49" s="300">
        <v>0</v>
      </c>
      <c r="I49" s="300">
        <v>519.4</v>
      </c>
      <c r="J49" s="300">
        <f>Sheet3!P47+Sheet4!D49-Sheet4!G49</f>
        <v>0</v>
      </c>
      <c r="K49" s="300">
        <v>519.4</v>
      </c>
      <c r="L49" s="294">
        <v>0</v>
      </c>
      <c r="M49" s="304">
        <v>92.07</v>
      </c>
      <c r="N49" s="294">
        <v>90.01</v>
      </c>
      <c r="O49" s="296"/>
      <c r="P49" s="296" t="s">
        <v>230</v>
      </c>
    </row>
    <row r="50" spans="1:16" ht="16.5" x14ac:dyDescent="0.25">
      <c r="A50" s="294">
        <v>3</v>
      </c>
      <c r="B50" s="321" t="s">
        <v>50</v>
      </c>
      <c r="C50" s="300">
        <v>0</v>
      </c>
      <c r="D50" s="300">
        <v>0</v>
      </c>
      <c r="E50" s="246">
        <f t="shared" si="3"/>
        <v>0</v>
      </c>
      <c r="F50" s="300">
        <v>0</v>
      </c>
      <c r="G50" s="300">
        <v>0</v>
      </c>
      <c r="H50" s="300">
        <f t="shared" si="4"/>
        <v>0</v>
      </c>
      <c r="I50" s="300">
        <f>Sheet3!O48+Sheet4!C50-Sheet4!F50</f>
        <v>0</v>
      </c>
      <c r="J50" s="300">
        <f>Sheet3!P48+Sheet4!D50-Sheet4!G50</f>
        <v>0</v>
      </c>
      <c r="K50" s="300">
        <f>Sheet3!Q48+Sheet4!E50-Sheet4!H50</f>
        <v>0</v>
      </c>
      <c r="L50" s="294">
        <v>0</v>
      </c>
      <c r="M50" s="304">
        <f>Sheet3!N48+Sheet4!K50+Sheet4!L50</f>
        <v>0</v>
      </c>
      <c r="N50" s="294">
        <f>Sheet3!H48+Sheet4!M50</f>
        <v>0</v>
      </c>
      <c r="O50" s="296"/>
      <c r="P50" s="296"/>
    </row>
    <row r="51" spans="1:16" ht="12" customHeight="1" x14ac:dyDescent="0.25">
      <c r="A51" s="294"/>
      <c r="B51" s="316" t="s">
        <v>103</v>
      </c>
      <c r="C51" s="294">
        <v>0</v>
      </c>
      <c r="D51" s="294">
        <v>0</v>
      </c>
      <c r="E51" s="246">
        <f t="shared" si="3"/>
        <v>0</v>
      </c>
      <c r="F51" s="294">
        <v>0</v>
      </c>
      <c r="G51" s="294">
        <v>0</v>
      </c>
      <c r="H51" s="300">
        <f t="shared" si="4"/>
        <v>0</v>
      </c>
      <c r="I51" s="300">
        <f>Sheet3!O49+Sheet4!C51-Sheet4!F51</f>
        <v>0</v>
      </c>
      <c r="J51" s="300">
        <f>Sheet3!P49+Sheet4!D51-Sheet4!G51</f>
        <v>0</v>
      </c>
      <c r="K51" s="300">
        <f>Sheet3!Q49+Sheet4!E51-Sheet4!H51</f>
        <v>0</v>
      </c>
      <c r="L51" s="294">
        <v>0</v>
      </c>
      <c r="M51" s="302">
        <v>8.35</v>
      </c>
      <c r="N51" s="294">
        <v>7.68</v>
      </c>
      <c r="O51" s="296"/>
      <c r="P51" s="296"/>
    </row>
    <row r="52" spans="1:16" ht="14.25" customHeight="1" x14ac:dyDescent="0.25">
      <c r="A52" s="294"/>
      <c r="B52" s="309" t="s">
        <v>0</v>
      </c>
      <c r="C52" s="294">
        <v>0</v>
      </c>
      <c r="D52" s="294">
        <v>0</v>
      </c>
      <c r="E52" s="246">
        <v>0</v>
      </c>
      <c r="F52" s="294">
        <v>0</v>
      </c>
      <c r="G52" s="294">
        <v>0</v>
      </c>
      <c r="H52" s="300">
        <f t="shared" si="4"/>
        <v>0</v>
      </c>
      <c r="I52" s="300">
        <v>0</v>
      </c>
      <c r="J52" s="300">
        <v>0</v>
      </c>
      <c r="K52" s="300">
        <v>0</v>
      </c>
      <c r="L52" s="294">
        <v>0</v>
      </c>
      <c r="M52" s="304">
        <v>0</v>
      </c>
      <c r="N52" s="294">
        <v>0</v>
      </c>
      <c r="O52" s="296"/>
      <c r="P52" s="296"/>
    </row>
    <row r="53" spans="1:16" ht="22.5" x14ac:dyDescent="0.25">
      <c r="A53" s="294">
        <v>1</v>
      </c>
      <c r="B53" s="309" t="s">
        <v>234</v>
      </c>
      <c r="C53" s="294">
        <v>0</v>
      </c>
      <c r="D53" s="294">
        <v>0</v>
      </c>
      <c r="E53" s="246">
        <v>0</v>
      </c>
      <c r="F53" s="294">
        <v>0</v>
      </c>
      <c r="G53" s="294">
        <v>0</v>
      </c>
      <c r="H53" s="300">
        <f t="shared" si="4"/>
        <v>0</v>
      </c>
      <c r="I53" s="300">
        <v>0</v>
      </c>
      <c r="J53" s="300">
        <f>Sheet3!P50+Sheet4!D53-Sheet4!G53</f>
        <v>0</v>
      </c>
      <c r="K53" s="300">
        <v>0</v>
      </c>
      <c r="L53" s="294">
        <v>0</v>
      </c>
      <c r="M53" s="304">
        <v>18.22</v>
      </c>
      <c r="N53" s="294">
        <v>0.2</v>
      </c>
      <c r="O53" s="296"/>
      <c r="P53" s="296" t="s">
        <v>230</v>
      </c>
    </row>
    <row r="54" spans="1:16" ht="16.5" x14ac:dyDescent="0.25">
      <c r="A54" s="294"/>
      <c r="B54" s="322" t="s">
        <v>290</v>
      </c>
      <c r="C54" s="294">
        <v>0</v>
      </c>
      <c r="D54" s="294">
        <f>D33+D35+D37+D42+D47+D49+D51+D52+D53</f>
        <v>0</v>
      </c>
      <c r="E54" s="246">
        <v>0</v>
      </c>
      <c r="F54" s="294">
        <f>F33+F35+F37+F42+F47+F49+F51+F52+F53</f>
        <v>81.649999999999991</v>
      </c>
      <c r="G54" s="294">
        <f>G33+G35+G37+G42+G47+G49+G51+G52+G53</f>
        <v>0</v>
      </c>
      <c r="H54" s="300">
        <f t="shared" si="4"/>
        <v>81.649999999999991</v>
      </c>
      <c r="I54" s="300">
        <v>665.7</v>
      </c>
      <c r="J54" s="300">
        <f>Sheet3!P51+Sheet4!D54-Sheet4!G54</f>
        <v>0</v>
      </c>
      <c r="K54" s="300">
        <v>665.7</v>
      </c>
      <c r="L54" s="294">
        <v>0</v>
      </c>
      <c r="M54" s="304">
        <v>128.41</v>
      </c>
      <c r="N54" s="323">
        <v>101.39</v>
      </c>
      <c r="O54" s="296"/>
      <c r="P54" s="296"/>
    </row>
    <row r="55" spans="1:16" ht="14.25" customHeight="1" x14ac:dyDescent="0.25">
      <c r="A55" s="246">
        <v>1</v>
      </c>
      <c r="B55" s="322" t="s">
        <v>297</v>
      </c>
      <c r="C55" s="294">
        <f>C25+C31+C54</f>
        <v>0</v>
      </c>
      <c r="D55" s="294">
        <f>D25+D31+D54</f>
        <v>0</v>
      </c>
      <c r="E55" s="246">
        <v>0</v>
      </c>
      <c r="F55" s="294">
        <f>F25+F31+F54</f>
        <v>81.649999999999991</v>
      </c>
      <c r="G55" s="294">
        <f t="shared" ref="G55:H55" si="6">G25+G31+G54</f>
        <v>0</v>
      </c>
      <c r="H55" s="294">
        <f t="shared" si="6"/>
        <v>81.649999999999991</v>
      </c>
      <c r="I55" s="300">
        <v>665.7</v>
      </c>
      <c r="J55" s="300">
        <f>Sheet3!P52+Sheet4!D55-Sheet4!G55</f>
        <v>0</v>
      </c>
      <c r="K55" s="300">
        <v>665.7</v>
      </c>
      <c r="L55" s="294">
        <v>0</v>
      </c>
      <c r="M55" s="259">
        <v>496.69</v>
      </c>
      <c r="N55" s="323">
        <f>N25+N31+N54</f>
        <v>518.5200000000001</v>
      </c>
      <c r="O55" s="296" t="s">
        <v>230</v>
      </c>
      <c r="P55" s="296" t="s">
        <v>230</v>
      </c>
    </row>
    <row r="56" spans="1:16" ht="12.75" customHeight="1" x14ac:dyDescent="0.25">
      <c r="A56" s="246">
        <v>1</v>
      </c>
      <c r="B56" s="324" t="s">
        <v>300</v>
      </c>
      <c r="C56" s="300">
        <v>0</v>
      </c>
      <c r="D56" s="300">
        <v>0</v>
      </c>
      <c r="E56" s="246">
        <v>0</v>
      </c>
      <c r="F56" s="300">
        <v>0</v>
      </c>
      <c r="G56" s="325">
        <v>0</v>
      </c>
      <c r="H56" s="325">
        <v>0</v>
      </c>
      <c r="I56" s="300">
        <v>0</v>
      </c>
      <c r="J56" s="300">
        <v>0</v>
      </c>
      <c r="K56" s="306">
        <v>0</v>
      </c>
      <c r="L56" s="326">
        <v>0</v>
      </c>
      <c r="M56" s="326">
        <v>0</v>
      </c>
      <c r="N56" s="326">
        <v>0</v>
      </c>
      <c r="O56" s="296"/>
      <c r="P56" s="296"/>
    </row>
    <row r="57" spans="1:16" x14ac:dyDescent="0.25">
      <c r="A57" s="246">
        <v>1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</row>
    <row r="58" spans="1:16" ht="13.5" customHeight="1" x14ac:dyDescent="0.25">
      <c r="A58" s="66"/>
    </row>
    <row r="59" spans="1:16" ht="12.75" customHeight="1" x14ac:dyDescent="0.25">
      <c r="A59" s="66"/>
    </row>
    <row r="60" spans="1:16" ht="15" customHeight="1" x14ac:dyDescent="0.25">
      <c r="A60" s="66"/>
      <c r="P60" s="38" t="s">
        <v>230</v>
      </c>
    </row>
    <row r="61" spans="1:16" ht="12" customHeight="1" x14ac:dyDescent="0.25"/>
    <row r="62" spans="1:16" ht="15" customHeight="1" x14ac:dyDescent="0.25"/>
  </sheetData>
  <mergeCells count="25">
    <mergeCell ref="E8:E9"/>
    <mergeCell ref="G6:G9"/>
    <mergeCell ref="K6:K7"/>
    <mergeCell ref="K8:K9"/>
    <mergeCell ref="I6:I7"/>
    <mergeCell ref="H6:H7"/>
    <mergeCell ref="I8:I9"/>
    <mergeCell ref="J6:J7"/>
    <mergeCell ref="J8:J9"/>
    <mergeCell ref="C11:N11"/>
    <mergeCell ref="B2:B10"/>
    <mergeCell ref="C2:N2"/>
    <mergeCell ref="C3:M3"/>
    <mergeCell ref="C4:K4"/>
    <mergeCell ref="L4:L9"/>
    <mergeCell ref="M4:M9"/>
    <mergeCell ref="C5:E5"/>
    <mergeCell ref="F5:H5"/>
    <mergeCell ref="I5:K5"/>
    <mergeCell ref="C6:C9"/>
    <mergeCell ref="D6:D9"/>
    <mergeCell ref="E6:E7"/>
    <mergeCell ref="F6:F7"/>
    <mergeCell ref="F8:F9"/>
    <mergeCell ref="H8:H9"/>
  </mergeCells>
  <pageMargins left="0.2" right="0.2" top="0.2" bottom="0.2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37" zoomScale="106" zoomScaleNormal="106" workbookViewId="0">
      <selection activeCell="P48" sqref="P48"/>
    </sheetView>
  </sheetViews>
  <sheetFormatPr defaultRowHeight="15" x14ac:dyDescent="0.25"/>
  <cols>
    <col min="1" max="1" width="3.140625" customWidth="1"/>
    <col min="2" max="2" width="18" customWidth="1"/>
    <col min="3" max="3" width="7.7109375" customWidth="1"/>
    <col min="4" max="4" width="7" customWidth="1"/>
    <col min="5" max="5" width="6.5703125" customWidth="1"/>
    <col min="6" max="6" width="8.28515625" customWidth="1"/>
    <col min="7" max="7" width="8.7109375" customWidth="1"/>
    <col min="8" max="8" width="7.28515625" customWidth="1"/>
    <col min="9" max="9" width="5.85546875" customWidth="1"/>
    <col min="10" max="10" width="9.140625" customWidth="1"/>
    <col min="11" max="12" width="6.7109375" customWidth="1"/>
    <col min="13" max="13" width="8.7109375" customWidth="1"/>
    <col min="14" max="14" width="6.85546875" customWidth="1"/>
    <col min="15" max="15" width="7.140625" customWidth="1"/>
  </cols>
  <sheetData>
    <row r="1" spans="1:18" ht="3" customHeight="1" thickBot="1" x14ac:dyDescent="0.3">
      <c r="A1" s="4"/>
    </row>
    <row r="2" spans="1:18" ht="15.75" thickBot="1" x14ac:dyDescent="0.3">
      <c r="A2" s="261" t="s">
        <v>145</v>
      </c>
      <c r="B2" s="262"/>
      <c r="C2" s="262"/>
      <c r="D2" s="262"/>
      <c r="E2" s="262"/>
      <c r="F2" s="263"/>
      <c r="G2" s="223" t="s">
        <v>146</v>
      </c>
      <c r="H2" s="224"/>
      <c r="I2" s="224"/>
      <c r="J2" s="225"/>
      <c r="K2" s="223" t="s">
        <v>147</v>
      </c>
      <c r="L2" s="224"/>
      <c r="M2" s="224"/>
      <c r="N2" s="224"/>
      <c r="O2" s="225"/>
      <c r="P2" s="264"/>
      <c r="Q2" s="264"/>
      <c r="R2" s="264"/>
    </row>
    <row r="3" spans="1:18" ht="38.25" x14ac:dyDescent="0.25">
      <c r="A3" s="226" t="s">
        <v>3</v>
      </c>
      <c r="B3" s="222" t="s">
        <v>52</v>
      </c>
      <c r="C3" s="222" t="s">
        <v>148</v>
      </c>
      <c r="D3" s="222" t="s">
        <v>149</v>
      </c>
      <c r="E3" s="222" t="s">
        <v>150</v>
      </c>
      <c r="F3" s="230" t="s">
        <v>151</v>
      </c>
      <c r="G3" s="222" t="s">
        <v>153</v>
      </c>
      <c r="H3" s="222" t="s">
        <v>154</v>
      </c>
      <c r="I3" s="230" t="s">
        <v>154</v>
      </c>
      <c r="J3" s="230" t="s">
        <v>156</v>
      </c>
      <c r="K3" s="265" t="s">
        <v>158</v>
      </c>
      <c r="L3" s="266"/>
      <c r="M3" s="222" t="s">
        <v>160</v>
      </c>
      <c r="N3" s="222" t="s">
        <v>161</v>
      </c>
      <c r="O3" s="230" t="s">
        <v>114</v>
      </c>
      <c r="P3" s="264"/>
      <c r="Q3" s="264"/>
      <c r="R3" s="264"/>
    </row>
    <row r="4" spans="1:18" ht="26.25" thickBot="1" x14ac:dyDescent="0.3">
      <c r="A4" s="226" t="s">
        <v>4</v>
      </c>
      <c r="B4" s="227"/>
      <c r="C4" s="227"/>
      <c r="D4" s="227"/>
      <c r="E4" s="227"/>
      <c r="F4" s="230" t="s">
        <v>152</v>
      </c>
      <c r="G4" s="227"/>
      <c r="H4" s="227"/>
      <c r="I4" s="227" t="s">
        <v>155</v>
      </c>
      <c r="J4" s="230" t="s">
        <v>157</v>
      </c>
      <c r="K4" s="267" t="s">
        <v>159</v>
      </c>
      <c r="L4" s="268"/>
      <c r="M4" s="227"/>
      <c r="N4" s="227"/>
      <c r="O4" s="230" t="s">
        <v>162</v>
      </c>
      <c r="P4" s="264"/>
      <c r="Q4" s="264"/>
      <c r="R4" s="264"/>
    </row>
    <row r="5" spans="1:18" ht="26.25" thickBot="1" x14ac:dyDescent="0.3">
      <c r="A5" s="228"/>
      <c r="B5" s="227"/>
      <c r="C5" s="231"/>
      <c r="D5" s="231"/>
      <c r="E5" s="231"/>
      <c r="F5" s="269"/>
      <c r="G5" s="231"/>
      <c r="H5" s="231"/>
      <c r="I5" s="270"/>
      <c r="J5" s="233"/>
      <c r="K5" s="233" t="s">
        <v>163</v>
      </c>
      <c r="L5" s="233" t="s">
        <v>164</v>
      </c>
      <c r="M5" s="231"/>
      <c r="N5" s="231"/>
      <c r="O5" s="269"/>
      <c r="P5" s="264"/>
      <c r="Q5" s="264"/>
      <c r="R5" s="264"/>
    </row>
    <row r="6" spans="1:18" ht="15.75" thickBot="1" x14ac:dyDescent="0.3">
      <c r="A6" s="234"/>
      <c r="B6" s="231"/>
      <c r="C6" s="233">
        <v>48</v>
      </c>
      <c r="D6" s="233">
        <v>49</v>
      </c>
      <c r="E6" s="233">
        <v>50</v>
      </c>
      <c r="F6" s="233">
        <v>51</v>
      </c>
      <c r="G6" s="233">
        <v>52</v>
      </c>
      <c r="H6" s="233">
        <v>53</v>
      </c>
      <c r="I6" s="233">
        <v>54</v>
      </c>
      <c r="J6" s="233">
        <v>55</v>
      </c>
      <c r="K6" s="233">
        <v>56</v>
      </c>
      <c r="L6" s="233">
        <v>57</v>
      </c>
      <c r="M6" s="233">
        <v>58</v>
      </c>
      <c r="N6" s="233">
        <v>59</v>
      </c>
      <c r="O6" s="233">
        <v>60</v>
      </c>
      <c r="P6" s="264"/>
      <c r="Q6" s="264"/>
      <c r="R6" s="264"/>
    </row>
    <row r="7" spans="1:18" ht="15.75" thickBot="1" x14ac:dyDescent="0.3">
      <c r="A7" s="235"/>
      <c r="B7" s="233" t="s">
        <v>11</v>
      </c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3"/>
      <c r="P7" s="264"/>
      <c r="Q7" s="264"/>
      <c r="R7" s="264"/>
    </row>
    <row r="8" spans="1:18" ht="15.75" thickBot="1" x14ac:dyDescent="0.3">
      <c r="A8" s="235">
        <v>1</v>
      </c>
      <c r="B8" s="274" t="s">
        <v>69</v>
      </c>
      <c r="C8" s="275">
        <v>0</v>
      </c>
      <c r="D8" s="275">
        <v>0</v>
      </c>
      <c r="E8" s="160">
        <v>0</v>
      </c>
      <c r="F8" s="275">
        <f>C8+D8-E8</f>
        <v>0</v>
      </c>
      <c r="G8" s="185">
        <v>0</v>
      </c>
      <c r="H8" s="149">
        <v>0</v>
      </c>
      <c r="I8" s="167">
        <v>0</v>
      </c>
      <c r="J8" s="185">
        <f>G8+H8-I8</f>
        <v>0</v>
      </c>
      <c r="K8" s="149">
        <v>0</v>
      </c>
      <c r="L8" s="159">
        <v>0</v>
      </c>
      <c r="M8" s="185">
        <f>J8+K8-L8</f>
        <v>0</v>
      </c>
      <c r="N8" s="185">
        <v>0</v>
      </c>
      <c r="O8" s="275">
        <v>0</v>
      </c>
      <c r="P8" s="264"/>
      <c r="Q8" s="264"/>
      <c r="R8" s="264"/>
    </row>
    <row r="9" spans="1:18" ht="15.75" customHeight="1" thickBot="1" x14ac:dyDescent="0.3">
      <c r="A9" s="240">
        <v>2</v>
      </c>
      <c r="B9" s="241" t="s">
        <v>70</v>
      </c>
      <c r="C9" s="275">
        <v>0</v>
      </c>
      <c r="D9" s="275">
        <v>0</v>
      </c>
      <c r="E9" s="160">
        <v>0</v>
      </c>
      <c r="F9" s="275">
        <v>0</v>
      </c>
      <c r="G9" s="185">
        <v>0</v>
      </c>
      <c r="H9" s="149">
        <v>0</v>
      </c>
      <c r="I9" s="167">
        <v>0</v>
      </c>
      <c r="J9" s="185">
        <f t="shared" ref="J9:J58" si="0">G9+H9-I9</f>
        <v>0</v>
      </c>
      <c r="K9" s="149">
        <v>0</v>
      </c>
      <c r="L9" s="276">
        <v>0</v>
      </c>
      <c r="M9" s="185">
        <v>0</v>
      </c>
      <c r="N9" s="185">
        <v>0</v>
      </c>
      <c r="O9" s="275">
        <v>0</v>
      </c>
      <c r="P9" s="264"/>
      <c r="Q9" s="264"/>
      <c r="R9" s="264"/>
    </row>
    <row r="10" spans="1:18" ht="15.75" customHeight="1" thickBot="1" x14ac:dyDescent="0.3">
      <c r="A10" s="240">
        <v>3</v>
      </c>
      <c r="B10" s="241" t="s">
        <v>71</v>
      </c>
      <c r="C10" s="275">
        <v>0</v>
      </c>
      <c r="D10" s="275">
        <v>0</v>
      </c>
      <c r="E10" s="160">
        <v>0</v>
      </c>
      <c r="F10" s="275">
        <f t="shared" ref="F10:F58" si="1">C10+D10-E10</f>
        <v>0</v>
      </c>
      <c r="G10" s="159">
        <v>0</v>
      </c>
      <c r="H10" s="149">
        <v>0</v>
      </c>
      <c r="I10" s="167">
        <v>0</v>
      </c>
      <c r="J10" s="185">
        <f t="shared" si="0"/>
        <v>0</v>
      </c>
      <c r="K10" s="149">
        <v>0</v>
      </c>
      <c r="L10" s="159">
        <v>0</v>
      </c>
      <c r="M10" s="185">
        <f t="shared" ref="M10:M56" si="2">J10+K10-L10</f>
        <v>0</v>
      </c>
      <c r="N10" s="159">
        <v>0</v>
      </c>
      <c r="O10" s="275">
        <f t="shared" ref="O10:O56" si="3">L10+M10+N10</f>
        <v>0</v>
      </c>
      <c r="P10" s="264"/>
      <c r="Q10" s="264"/>
      <c r="R10" s="264"/>
    </row>
    <row r="11" spans="1:18" ht="15.75" customHeight="1" thickBot="1" x14ac:dyDescent="0.3">
      <c r="A11" s="240">
        <v>4</v>
      </c>
      <c r="B11" s="241" t="s">
        <v>264</v>
      </c>
      <c r="C11" s="275">
        <v>0</v>
      </c>
      <c r="D11" s="275">
        <v>0</v>
      </c>
      <c r="E11" s="160">
        <v>0</v>
      </c>
      <c r="F11" s="275">
        <f t="shared" si="1"/>
        <v>0</v>
      </c>
      <c r="G11" s="159">
        <v>0</v>
      </c>
      <c r="H11" s="149">
        <v>0</v>
      </c>
      <c r="I11" s="167">
        <v>0</v>
      </c>
      <c r="J11" s="185">
        <f t="shared" si="0"/>
        <v>0</v>
      </c>
      <c r="K11" s="149"/>
      <c r="L11" s="159"/>
      <c r="M11" s="185">
        <v>0</v>
      </c>
      <c r="N11" s="159">
        <v>0</v>
      </c>
      <c r="O11" s="275"/>
      <c r="P11" s="264"/>
      <c r="Q11" s="264"/>
      <c r="R11" s="264"/>
    </row>
    <row r="12" spans="1:18" ht="14.25" customHeight="1" thickBot="1" x14ac:dyDescent="0.3">
      <c r="A12" s="240">
        <v>5</v>
      </c>
      <c r="B12" s="241" t="s">
        <v>72</v>
      </c>
      <c r="C12" s="275">
        <v>0</v>
      </c>
      <c r="D12" s="275">
        <v>0</v>
      </c>
      <c r="E12" s="160">
        <v>0</v>
      </c>
      <c r="F12" s="275">
        <f t="shared" si="1"/>
        <v>0</v>
      </c>
      <c r="G12" s="159">
        <v>0</v>
      </c>
      <c r="H12" s="149">
        <v>0</v>
      </c>
      <c r="I12" s="167">
        <v>0</v>
      </c>
      <c r="J12" s="185">
        <f t="shared" si="0"/>
        <v>0</v>
      </c>
      <c r="K12" s="149">
        <v>0</v>
      </c>
      <c r="L12" s="159">
        <v>0</v>
      </c>
      <c r="M12" s="185">
        <f t="shared" si="2"/>
        <v>0</v>
      </c>
      <c r="N12" s="185">
        <v>0</v>
      </c>
      <c r="O12" s="275">
        <v>0</v>
      </c>
      <c r="P12" s="264"/>
      <c r="Q12" s="264"/>
      <c r="R12" s="264"/>
    </row>
    <row r="13" spans="1:18" ht="14.25" customHeight="1" thickBot="1" x14ac:dyDescent="0.3">
      <c r="A13" s="240">
        <v>6</v>
      </c>
      <c r="B13" s="241" t="s">
        <v>73</v>
      </c>
      <c r="C13" s="275">
        <v>0</v>
      </c>
      <c r="D13" s="275">
        <v>0</v>
      </c>
      <c r="E13" s="160">
        <v>0</v>
      </c>
      <c r="F13" s="275">
        <f t="shared" si="1"/>
        <v>0</v>
      </c>
      <c r="G13" s="159">
        <v>0</v>
      </c>
      <c r="H13" s="149">
        <v>0</v>
      </c>
      <c r="I13" s="167">
        <v>0</v>
      </c>
      <c r="J13" s="185">
        <f t="shared" si="0"/>
        <v>0</v>
      </c>
      <c r="K13" s="149">
        <v>0</v>
      </c>
      <c r="L13" s="159">
        <v>0</v>
      </c>
      <c r="M13" s="185">
        <f t="shared" si="2"/>
        <v>0</v>
      </c>
      <c r="N13" s="185">
        <v>0</v>
      </c>
      <c r="O13" s="275">
        <v>0</v>
      </c>
      <c r="P13" s="264"/>
      <c r="Q13" s="264" t="s">
        <v>230</v>
      </c>
      <c r="R13" s="264"/>
    </row>
    <row r="14" spans="1:18" ht="15.75" thickBot="1" x14ac:dyDescent="0.3">
      <c r="A14" s="240">
        <v>8</v>
      </c>
      <c r="B14" s="241" t="s">
        <v>74</v>
      </c>
      <c r="C14" s="275">
        <v>0.17</v>
      </c>
      <c r="D14" s="275">
        <v>0</v>
      </c>
      <c r="E14" s="160">
        <v>0</v>
      </c>
      <c r="F14" s="275">
        <f t="shared" si="1"/>
        <v>0.17</v>
      </c>
      <c r="G14" s="159">
        <v>0.3</v>
      </c>
      <c r="H14" s="149">
        <v>0</v>
      </c>
      <c r="I14" s="167">
        <v>0</v>
      </c>
      <c r="J14" s="185">
        <v>0</v>
      </c>
      <c r="K14" s="149">
        <v>0</v>
      </c>
      <c r="L14" s="159">
        <v>0</v>
      </c>
      <c r="M14" s="185">
        <f t="shared" si="2"/>
        <v>0</v>
      </c>
      <c r="N14" s="185">
        <v>0</v>
      </c>
      <c r="O14" s="275">
        <v>0</v>
      </c>
      <c r="P14" s="264"/>
      <c r="Q14" s="264" t="s">
        <v>230</v>
      </c>
      <c r="R14" s="264"/>
    </row>
    <row r="15" spans="1:18" ht="15.75" thickBot="1" x14ac:dyDescent="0.3">
      <c r="A15" s="240">
        <v>9</v>
      </c>
      <c r="B15" s="241" t="s">
        <v>75</v>
      </c>
      <c r="C15" s="275">
        <v>0</v>
      </c>
      <c r="D15" s="275">
        <v>0</v>
      </c>
      <c r="E15" s="160">
        <v>0</v>
      </c>
      <c r="F15" s="275">
        <f t="shared" si="1"/>
        <v>0</v>
      </c>
      <c r="G15" s="159">
        <v>0</v>
      </c>
      <c r="H15" s="149">
        <v>0</v>
      </c>
      <c r="I15" s="167">
        <v>0</v>
      </c>
      <c r="J15" s="185">
        <f t="shared" si="0"/>
        <v>0</v>
      </c>
      <c r="K15" s="149">
        <v>0</v>
      </c>
      <c r="L15" s="159">
        <v>0</v>
      </c>
      <c r="M15" s="185">
        <f t="shared" si="2"/>
        <v>0</v>
      </c>
      <c r="N15" s="185">
        <v>0</v>
      </c>
      <c r="O15" s="275">
        <v>0</v>
      </c>
      <c r="P15" s="264" t="s">
        <v>230</v>
      </c>
      <c r="Q15" s="264" t="s">
        <v>230</v>
      </c>
      <c r="R15" s="264"/>
    </row>
    <row r="16" spans="1:18" ht="15.75" thickBot="1" x14ac:dyDescent="0.3">
      <c r="A16" s="240">
        <v>10</v>
      </c>
      <c r="B16" s="241" t="s">
        <v>76</v>
      </c>
      <c r="C16" s="275">
        <v>0</v>
      </c>
      <c r="D16" s="275">
        <v>0</v>
      </c>
      <c r="E16" s="160">
        <v>0</v>
      </c>
      <c r="F16" s="275">
        <f t="shared" si="1"/>
        <v>0</v>
      </c>
      <c r="G16" s="159">
        <v>0</v>
      </c>
      <c r="H16" s="149">
        <v>0</v>
      </c>
      <c r="I16" s="167">
        <v>0</v>
      </c>
      <c r="J16" s="185">
        <f t="shared" si="0"/>
        <v>0</v>
      </c>
      <c r="K16" s="149">
        <v>0</v>
      </c>
      <c r="L16" s="166"/>
      <c r="M16" s="185">
        <f t="shared" si="2"/>
        <v>0</v>
      </c>
      <c r="N16" s="159">
        <v>0</v>
      </c>
      <c r="O16" s="275">
        <f t="shared" si="3"/>
        <v>0</v>
      </c>
      <c r="P16" s="264"/>
      <c r="Q16" s="264"/>
      <c r="R16" s="264"/>
    </row>
    <row r="17" spans="1:18" ht="17.25" customHeight="1" thickBot="1" x14ac:dyDescent="0.3">
      <c r="A17" s="240">
        <v>11</v>
      </c>
      <c r="B17" s="241" t="s">
        <v>77</v>
      </c>
      <c r="C17" s="275">
        <v>0</v>
      </c>
      <c r="D17" s="275">
        <v>0</v>
      </c>
      <c r="E17" s="160">
        <v>0</v>
      </c>
      <c r="F17" s="275">
        <f t="shared" si="1"/>
        <v>0</v>
      </c>
      <c r="G17" s="185">
        <v>0</v>
      </c>
      <c r="H17" s="149">
        <v>0</v>
      </c>
      <c r="I17" s="167">
        <v>0</v>
      </c>
      <c r="J17" s="185">
        <f t="shared" si="0"/>
        <v>0</v>
      </c>
      <c r="K17" s="149">
        <v>0</v>
      </c>
      <c r="L17" s="159">
        <v>0</v>
      </c>
      <c r="M17" s="185">
        <v>0</v>
      </c>
      <c r="N17" s="185">
        <v>0</v>
      </c>
      <c r="O17" s="275">
        <f t="shared" si="3"/>
        <v>0</v>
      </c>
      <c r="P17" s="277"/>
      <c r="Q17" s="264"/>
      <c r="R17" s="264"/>
    </row>
    <row r="18" spans="1:18" ht="15.75" thickBot="1" x14ac:dyDescent="0.3">
      <c r="A18" s="240">
        <v>12</v>
      </c>
      <c r="B18" s="241" t="s">
        <v>78</v>
      </c>
      <c r="C18" s="275">
        <v>0</v>
      </c>
      <c r="D18" s="275">
        <v>0</v>
      </c>
      <c r="E18" s="160">
        <v>0</v>
      </c>
      <c r="F18" s="275">
        <f t="shared" si="1"/>
        <v>0</v>
      </c>
      <c r="G18" s="185">
        <v>0</v>
      </c>
      <c r="H18" s="149">
        <v>0</v>
      </c>
      <c r="I18" s="167">
        <v>0</v>
      </c>
      <c r="J18" s="185">
        <v>0</v>
      </c>
      <c r="K18" s="149">
        <v>0</v>
      </c>
      <c r="L18" s="185">
        <v>0</v>
      </c>
      <c r="M18" s="185">
        <v>0</v>
      </c>
      <c r="N18" s="185">
        <v>0</v>
      </c>
      <c r="O18" s="275">
        <v>0</v>
      </c>
      <c r="P18" s="264"/>
      <c r="Q18" s="264"/>
      <c r="R18" s="264"/>
    </row>
    <row r="19" spans="1:18" ht="15.75" thickBot="1" x14ac:dyDescent="0.3">
      <c r="A19" s="240">
        <v>14</v>
      </c>
      <c r="B19" s="241" t="s">
        <v>79</v>
      </c>
      <c r="C19" s="275">
        <v>0</v>
      </c>
      <c r="D19" s="275">
        <v>0</v>
      </c>
      <c r="E19" s="160">
        <v>0</v>
      </c>
      <c r="F19" s="275">
        <f t="shared" si="1"/>
        <v>0</v>
      </c>
      <c r="G19" s="185">
        <v>0</v>
      </c>
      <c r="H19" s="149">
        <v>0</v>
      </c>
      <c r="I19" s="167">
        <v>0</v>
      </c>
      <c r="J19" s="185">
        <v>0</v>
      </c>
      <c r="K19" s="149">
        <v>0</v>
      </c>
      <c r="L19" s="159">
        <v>0</v>
      </c>
      <c r="M19" s="185">
        <v>0</v>
      </c>
      <c r="N19" s="185">
        <v>0.5</v>
      </c>
      <c r="O19" s="185">
        <v>0.5</v>
      </c>
      <c r="P19" s="264"/>
      <c r="Q19" s="264"/>
      <c r="R19" s="264"/>
    </row>
    <row r="20" spans="1:18" ht="15.75" thickBot="1" x14ac:dyDescent="0.3">
      <c r="A20" s="240">
        <v>15</v>
      </c>
      <c r="B20" s="241" t="s">
        <v>80</v>
      </c>
      <c r="C20" s="275">
        <v>320.88</v>
      </c>
      <c r="D20" s="275">
        <v>505</v>
      </c>
      <c r="E20" s="160">
        <v>400</v>
      </c>
      <c r="F20" s="275">
        <f t="shared" si="1"/>
        <v>425.88</v>
      </c>
      <c r="G20" s="185">
        <v>0</v>
      </c>
      <c r="H20" s="149">
        <v>0</v>
      </c>
      <c r="I20" s="167">
        <v>0</v>
      </c>
      <c r="J20" s="185">
        <v>0</v>
      </c>
      <c r="K20" s="149">
        <v>30</v>
      </c>
      <c r="L20" s="185">
        <v>0</v>
      </c>
      <c r="M20" s="185">
        <v>0</v>
      </c>
      <c r="N20" s="185">
        <v>8.5</v>
      </c>
      <c r="O20" s="185">
        <v>8.5</v>
      </c>
      <c r="P20" s="264"/>
      <c r="Q20" s="264"/>
      <c r="R20" s="264"/>
    </row>
    <row r="21" spans="1:18" ht="15.75" thickBot="1" x14ac:dyDescent="0.3">
      <c r="A21" s="240">
        <v>17</v>
      </c>
      <c r="B21" s="241" t="s">
        <v>81</v>
      </c>
      <c r="C21" s="275">
        <v>0</v>
      </c>
      <c r="D21" s="275">
        <v>0</v>
      </c>
      <c r="E21" s="160">
        <v>0</v>
      </c>
      <c r="F21" s="275">
        <f t="shared" si="1"/>
        <v>0</v>
      </c>
      <c r="G21" s="185">
        <v>0</v>
      </c>
      <c r="H21" s="149">
        <v>0</v>
      </c>
      <c r="I21" s="167">
        <v>0</v>
      </c>
      <c r="J21" s="185">
        <v>0</v>
      </c>
      <c r="K21" s="149">
        <v>0</v>
      </c>
      <c r="L21" s="159">
        <v>0</v>
      </c>
      <c r="M21" s="185">
        <f t="shared" si="2"/>
        <v>0</v>
      </c>
      <c r="N21" s="185">
        <v>1.05</v>
      </c>
      <c r="O21" s="185">
        <v>1.05</v>
      </c>
      <c r="P21" s="264"/>
      <c r="Q21" s="264"/>
      <c r="R21" s="264"/>
    </row>
    <row r="22" spans="1:18" ht="13.5" customHeight="1" thickBot="1" x14ac:dyDescent="0.3">
      <c r="A22" s="240">
        <v>20</v>
      </c>
      <c r="B22" s="241" t="s">
        <v>82</v>
      </c>
      <c r="C22" s="275">
        <v>258.45</v>
      </c>
      <c r="D22" s="275">
        <v>170</v>
      </c>
      <c r="E22" s="160">
        <v>120</v>
      </c>
      <c r="F22" s="275">
        <f t="shared" si="1"/>
        <v>308.45</v>
      </c>
      <c r="G22" s="185">
        <v>0</v>
      </c>
      <c r="H22" s="149">
        <v>0</v>
      </c>
      <c r="I22" s="167">
        <v>0</v>
      </c>
      <c r="J22" s="185">
        <f t="shared" si="0"/>
        <v>0</v>
      </c>
      <c r="K22" s="149">
        <v>0</v>
      </c>
      <c r="L22" s="185">
        <v>0</v>
      </c>
      <c r="M22" s="185">
        <v>0</v>
      </c>
      <c r="N22" s="185">
        <v>4.5</v>
      </c>
      <c r="O22" s="185">
        <v>4.5</v>
      </c>
      <c r="P22" s="264"/>
      <c r="Q22" s="264"/>
      <c r="R22" s="264"/>
    </row>
    <row r="23" spans="1:18" ht="12" customHeight="1" thickBot="1" x14ac:dyDescent="0.3">
      <c r="A23" s="240">
        <v>21</v>
      </c>
      <c r="B23" s="241" t="s">
        <v>83</v>
      </c>
      <c r="C23" s="275">
        <v>0</v>
      </c>
      <c r="D23" s="275">
        <v>0</v>
      </c>
      <c r="E23" s="160">
        <v>0</v>
      </c>
      <c r="F23" s="275">
        <f t="shared" si="1"/>
        <v>0</v>
      </c>
      <c r="G23" s="159">
        <v>0</v>
      </c>
      <c r="H23" s="149">
        <v>0</v>
      </c>
      <c r="I23" s="167">
        <v>0</v>
      </c>
      <c r="J23" s="185">
        <f t="shared" si="0"/>
        <v>0</v>
      </c>
      <c r="K23" s="149">
        <v>0</v>
      </c>
      <c r="L23" s="159">
        <v>0</v>
      </c>
      <c r="M23" s="185">
        <f t="shared" si="2"/>
        <v>0</v>
      </c>
      <c r="N23" s="276">
        <v>0</v>
      </c>
      <c r="O23" s="276">
        <v>0</v>
      </c>
      <c r="P23" s="264"/>
      <c r="Q23" s="264"/>
      <c r="R23" s="264"/>
    </row>
    <row r="24" spans="1:18" ht="15.75" thickBot="1" x14ac:dyDescent="0.3">
      <c r="A24" s="240">
        <v>22</v>
      </c>
      <c r="B24" s="241" t="s">
        <v>84</v>
      </c>
      <c r="C24" s="275">
        <v>294.26</v>
      </c>
      <c r="D24" s="275">
        <v>470</v>
      </c>
      <c r="E24" s="160">
        <v>280</v>
      </c>
      <c r="F24" s="275">
        <f t="shared" si="1"/>
        <v>484.26</v>
      </c>
      <c r="G24" s="185">
        <v>0</v>
      </c>
      <c r="H24" s="149">
        <v>0</v>
      </c>
      <c r="I24" s="167">
        <v>0</v>
      </c>
      <c r="J24" s="185">
        <f t="shared" si="0"/>
        <v>0</v>
      </c>
      <c r="K24" s="149">
        <v>0</v>
      </c>
      <c r="L24" s="159">
        <v>0</v>
      </c>
      <c r="M24" s="185">
        <f t="shared" si="2"/>
        <v>0</v>
      </c>
      <c r="N24" s="185">
        <v>25</v>
      </c>
      <c r="O24" s="185">
        <v>25</v>
      </c>
      <c r="P24" s="264"/>
      <c r="Q24" s="264"/>
      <c r="R24" s="264"/>
    </row>
    <row r="25" spans="1:18" ht="15.75" thickBot="1" x14ac:dyDescent="0.3">
      <c r="A25" s="240">
        <v>25</v>
      </c>
      <c r="B25" s="241" t="s">
        <v>85</v>
      </c>
      <c r="C25" s="275">
        <v>312.8</v>
      </c>
      <c r="D25" s="275">
        <v>490</v>
      </c>
      <c r="E25" s="160">
        <v>300</v>
      </c>
      <c r="F25" s="275">
        <f t="shared" si="1"/>
        <v>502.79999999999995</v>
      </c>
      <c r="G25" s="185">
        <v>0</v>
      </c>
      <c r="H25" s="149">
        <v>0</v>
      </c>
      <c r="I25" s="167">
        <v>0</v>
      </c>
      <c r="J25" s="185">
        <f t="shared" si="0"/>
        <v>0</v>
      </c>
      <c r="K25" s="149">
        <v>16</v>
      </c>
      <c r="L25" s="185">
        <v>0</v>
      </c>
      <c r="M25" s="168">
        <v>0</v>
      </c>
      <c r="N25" s="185">
        <v>20.100000000000001</v>
      </c>
      <c r="O25" s="185">
        <v>20.100000000000001</v>
      </c>
      <c r="P25" s="264"/>
      <c r="Q25" s="264"/>
      <c r="R25" s="264"/>
    </row>
    <row r="26" spans="1:18" ht="15.75" thickBot="1" x14ac:dyDescent="0.3">
      <c r="A26" s="240">
        <v>27</v>
      </c>
      <c r="B26" s="241" t="s">
        <v>265</v>
      </c>
      <c r="C26" s="275">
        <v>0</v>
      </c>
      <c r="D26" s="275">
        <v>0</v>
      </c>
      <c r="E26" s="160">
        <v>0</v>
      </c>
      <c r="F26" s="275">
        <f t="shared" si="1"/>
        <v>0</v>
      </c>
      <c r="G26" s="185">
        <v>0</v>
      </c>
      <c r="H26" s="149">
        <v>0</v>
      </c>
      <c r="I26" s="167">
        <v>0</v>
      </c>
      <c r="J26" s="185">
        <f t="shared" si="0"/>
        <v>0</v>
      </c>
      <c r="K26" s="149">
        <v>0</v>
      </c>
      <c r="L26" s="185">
        <v>0</v>
      </c>
      <c r="M26" s="185">
        <f t="shared" si="2"/>
        <v>0</v>
      </c>
      <c r="N26" s="185">
        <v>0</v>
      </c>
      <c r="O26" s="185">
        <v>0</v>
      </c>
      <c r="P26" s="264"/>
      <c r="Q26" s="264"/>
      <c r="R26" s="264"/>
    </row>
    <row r="27" spans="1:18" ht="15.75" thickBot="1" x14ac:dyDescent="0.3">
      <c r="A27" s="240">
        <v>32</v>
      </c>
      <c r="B27" s="241" t="s">
        <v>86</v>
      </c>
      <c r="C27" s="275">
        <v>0</v>
      </c>
      <c r="D27" s="275">
        <v>0</v>
      </c>
      <c r="E27" s="160">
        <v>0</v>
      </c>
      <c r="F27" s="275">
        <v>0</v>
      </c>
      <c r="G27" s="185">
        <v>0</v>
      </c>
      <c r="H27" s="149">
        <v>0</v>
      </c>
      <c r="I27" s="167">
        <v>0</v>
      </c>
      <c r="J27" s="185">
        <v>0</v>
      </c>
      <c r="K27" s="149">
        <v>0</v>
      </c>
      <c r="L27" s="185">
        <v>0</v>
      </c>
      <c r="M27" s="185">
        <v>0</v>
      </c>
      <c r="N27" s="185">
        <v>0</v>
      </c>
      <c r="O27" s="185">
        <v>0</v>
      </c>
      <c r="P27" s="264"/>
      <c r="Q27" s="264"/>
      <c r="R27" s="264"/>
    </row>
    <row r="28" spans="1:18" ht="15.75" thickBot="1" x14ac:dyDescent="0.3">
      <c r="A28" s="242"/>
      <c r="B28" s="258" t="s">
        <v>27</v>
      </c>
      <c r="C28" s="275">
        <v>1186.56</v>
      </c>
      <c r="D28" s="275">
        <f>SUM(D8:D27)</f>
        <v>1635</v>
      </c>
      <c r="E28" s="160">
        <f>SUM(E8:E27)</f>
        <v>1100</v>
      </c>
      <c r="F28" s="275">
        <f t="shared" si="1"/>
        <v>1721.56</v>
      </c>
      <c r="G28" s="185">
        <f>SUM(G8:G27)</f>
        <v>0.3</v>
      </c>
      <c r="H28" s="149">
        <v>0</v>
      </c>
      <c r="I28" s="167">
        <f>SUM(I8:I27)</f>
        <v>0</v>
      </c>
      <c r="J28" s="185">
        <v>0</v>
      </c>
      <c r="K28" s="149">
        <v>46</v>
      </c>
      <c r="L28" s="159">
        <f>SUM(L8:L27)</f>
        <v>0</v>
      </c>
      <c r="M28" s="168">
        <v>0</v>
      </c>
      <c r="N28" s="185">
        <f>SUM(N8:N27)</f>
        <v>59.65</v>
      </c>
      <c r="O28" s="185">
        <f>SUM(O8:O27)</f>
        <v>59.65</v>
      </c>
      <c r="P28" s="264"/>
      <c r="Q28" s="264"/>
      <c r="R28" s="264"/>
    </row>
    <row r="29" spans="1:18" ht="15.75" thickBot="1" x14ac:dyDescent="0.3">
      <c r="A29" s="242"/>
      <c r="B29" s="274" t="s">
        <v>87</v>
      </c>
      <c r="C29" s="275"/>
      <c r="D29" s="275"/>
      <c r="E29" s="160"/>
      <c r="F29" s="275">
        <f t="shared" si="1"/>
        <v>0</v>
      </c>
      <c r="G29" s="166"/>
      <c r="H29" s="166"/>
      <c r="I29" s="160"/>
      <c r="J29" s="185">
        <f t="shared" si="0"/>
        <v>0</v>
      </c>
      <c r="K29" s="166"/>
      <c r="L29" s="166"/>
      <c r="M29" s="185">
        <f t="shared" si="2"/>
        <v>0</v>
      </c>
      <c r="N29" s="166"/>
      <c r="O29" s="275">
        <f t="shared" si="3"/>
        <v>0</v>
      </c>
      <c r="P29" s="264"/>
      <c r="Q29" s="264"/>
      <c r="R29" s="264"/>
    </row>
    <row r="30" spans="1:18" ht="12" customHeight="1" thickBot="1" x14ac:dyDescent="0.3">
      <c r="A30" s="240">
        <v>1</v>
      </c>
      <c r="B30" s="241" t="s">
        <v>88</v>
      </c>
      <c r="C30" s="278">
        <v>0</v>
      </c>
      <c r="D30" s="275">
        <v>0</v>
      </c>
      <c r="E30" s="160">
        <v>0</v>
      </c>
      <c r="F30" s="275">
        <f t="shared" si="1"/>
        <v>0</v>
      </c>
      <c r="G30" s="185">
        <v>0</v>
      </c>
      <c r="H30" s="149">
        <v>0</v>
      </c>
      <c r="I30" s="167">
        <v>0</v>
      </c>
      <c r="J30" s="185">
        <f t="shared" si="0"/>
        <v>0</v>
      </c>
      <c r="K30" s="149">
        <v>1.49</v>
      </c>
      <c r="L30" s="159">
        <v>0</v>
      </c>
      <c r="M30" s="185">
        <f>J30+K30-L30</f>
        <v>1.49</v>
      </c>
      <c r="N30" s="185">
        <v>0</v>
      </c>
      <c r="O30" s="275">
        <v>0</v>
      </c>
      <c r="P30" s="264"/>
      <c r="Q30" s="264"/>
      <c r="R30" s="264"/>
    </row>
    <row r="31" spans="1:18" ht="12" customHeight="1" thickBot="1" x14ac:dyDescent="0.3">
      <c r="A31" s="240">
        <v>2</v>
      </c>
      <c r="B31" s="241" t="s">
        <v>89</v>
      </c>
      <c r="C31" s="278">
        <v>0</v>
      </c>
      <c r="D31" s="275">
        <v>0</v>
      </c>
      <c r="E31" s="160">
        <v>0</v>
      </c>
      <c r="F31" s="275">
        <v>0</v>
      </c>
      <c r="G31" s="185">
        <v>0</v>
      </c>
      <c r="H31" s="149">
        <v>0</v>
      </c>
      <c r="I31" s="167">
        <v>0</v>
      </c>
      <c r="J31" s="185">
        <f t="shared" si="0"/>
        <v>0</v>
      </c>
      <c r="K31" s="149">
        <v>0</v>
      </c>
      <c r="L31" s="159">
        <v>0</v>
      </c>
      <c r="M31" s="185">
        <f t="shared" si="2"/>
        <v>0</v>
      </c>
      <c r="N31" s="159">
        <v>0</v>
      </c>
      <c r="O31" s="275">
        <f t="shared" si="3"/>
        <v>0</v>
      </c>
      <c r="P31" s="264"/>
      <c r="Q31" s="264"/>
      <c r="R31" s="264"/>
    </row>
    <row r="32" spans="1:18" ht="12" customHeight="1" thickBot="1" x14ac:dyDescent="0.3">
      <c r="A32" s="240">
        <v>3</v>
      </c>
      <c r="B32" s="274" t="s">
        <v>90</v>
      </c>
      <c r="C32" s="278">
        <v>0</v>
      </c>
      <c r="D32" s="275">
        <v>0</v>
      </c>
      <c r="E32" s="160">
        <v>0</v>
      </c>
      <c r="F32" s="275">
        <v>0</v>
      </c>
      <c r="G32" s="185">
        <v>0</v>
      </c>
      <c r="H32" s="149">
        <v>0</v>
      </c>
      <c r="I32" s="167">
        <v>0</v>
      </c>
      <c r="J32" s="185">
        <f t="shared" si="0"/>
        <v>0</v>
      </c>
      <c r="K32" s="149">
        <v>0</v>
      </c>
      <c r="L32" s="159">
        <v>0</v>
      </c>
      <c r="M32" s="185">
        <f t="shared" si="2"/>
        <v>0</v>
      </c>
      <c r="N32" s="159">
        <v>0</v>
      </c>
      <c r="O32" s="275">
        <f t="shared" si="3"/>
        <v>0</v>
      </c>
      <c r="P32" s="264"/>
      <c r="Q32" s="264"/>
      <c r="R32" s="264"/>
    </row>
    <row r="33" spans="1:18" ht="12" customHeight="1" thickBot="1" x14ac:dyDescent="0.3">
      <c r="A33" s="240">
        <v>8</v>
      </c>
      <c r="B33" s="241" t="s">
        <v>91</v>
      </c>
      <c r="C33" s="278">
        <v>111.56</v>
      </c>
      <c r="D33" s="275">
        <f>SUM(D30:D32)</f>
        <v>0</v>
      </c>
      <c r="E33" s="160">
        <v>0</v>
      </c>
      <c r="F33" s="275">
        <f t="shared" si="1"/>
        <v>111.56</v>
      </c>
      <c r="G33" s="185">
        <v>0</v>
      </c>
      <c r="H33" s="149">
        <v>0</v>
      </c>
      <c r="I33" s="167">
        <v>0</v>
      </c>
      <c r="J33" s="185">
        <f t="shared" si="0"/>
        <v>0</v>
      </c>
      <c r="K33" s="149">
        <v>0</v>
      </c>
      <c r="L33" s="159">
        <v>0</v>
      </c>
      <c r="M33" s="185">
        <f t="shared" si="2"/>
        <v>0</v>
      </c>
      <c r="N33" s="276">
        <v>5.0999999999999996</v>
      </c>
      <c r="O33" s="276">
        <v>5.0999999999999996</v>
      </c>
      <c r="P33" s="264"/>
      <c r="Q33" s="264" t="s">
        <v>230</v>
      </c>
      <c r="R33" s="264" t="s">
        <v>230</v>
      </c>
    </row>
    <row r="34" spans="1:18" ht="15.75" thickBot="1" x14ac:dyDescent="0.3">
      <c r="A34" s="240"/>
      <c r="B34" s="258" t="s">
        <v>32</v>
      </c>
      <c r="C34" s="278">
        <v>111.56</v>
      </c>
      <c r="D34" s="275">
        <f>SUM(D33)</f>
        <v>0</v>
      </c>
      <c r="E34" s="160">
        <f>SUM(E30:E33)</f>
        <v>0</v>
      </c>
      <c r="F34" s="275">
        <f t="shared" si="1"/>
        <v>111.56</v>
      </c>
      <c r="G34" s="185">
        <f>SUM(G30:G33)</f>
        <v>0</v>
      </c>
      <c r="H34" s="149">
        <v>0</v>
      </c>
      <c r="I34" s="167">
        <f>SUM(I30:I33)</f>
        <v>0</v>
      </c>
      <c r="J34" s="185">
        <f t="shared" si="0"/>
        <v>0</v>
      </c>
      <c r="K34" s="149">
        <v>0</v>
      </c>
      <c r="L34" s="159">
        <v>0</v>
      </c>
      <c r="M34" s="168">
        <f t="shared" si="2"/>
        <v>0</v>
      </c>
      <c r="N34" s="185">
        <f>SUM(N30:N33)</f>
        <v>5.0999999999999996</v>
      </c>
      <c r="O34" s="276">
        <v>5.0999999999999996</v>
      </c>
      <c r="P34" s="264"/>
      <c r="Q34" s="264"/>
      <c r="R34" s="264"/>
    </row>
    <row r="35" spans="1:18" ht="16.5" customHeight="1" thickBot="1" x14ac:dyDescent="0.3">
      <c r="A35" s="240"/>
      <c r="B35" s="249" t="s">
        <v>92</v>
      </c>
      <c r="C35" s="275"/>
      <c r="D35" s="275"/>
      <c r="E35" s="160"/>
      <c r="F35" s="275"/>
      <c r="G35" s="166"/>
      <c r="H35" s="166"/>
      <c r="I35" s="160"/>
      <c r="J35" s="185"/>
      <c r="K35" s="166"/>
      <c r="L35" s="166"/>
      <c r="M35" s="185"/>
      <c r="N35" s="166"/>
      <c r="O35" s="275"/>
      <c r="P35" s="264"/>
      <c r="Q35" s="264"/>
      <c r="R35" s="264"/>
    </row>
    <row r="36" spans="1:18" ht="15.75" thickBot="1" x14ac:dyDescent="0.3">
      <c r="A36" s="240">
        <v>1</v>
      </c>
      <c r="B36" s="241" t="s">
        <v>93</v>
      </c>
      <c r="C36" s="275">
        <v>2.2000000000000002</v>
      </c>
      <c r="D36" s="275">
        <v>0</v>
      </c>
      <c r="E36" s="160">
        <v>2</v>
      </c>
      <c r="F36" s="275">
        <v>2.2000000000000002</v>
      </c>
      <c r="G36" s="279">
        <v>0</v>
      </c>
      <c r="H36" s="149">
        <v>0</v>
      </c>
      <c r="I36" s="160">
        <v>0</v>
      </c>
      <c r="J36" s="185">
        <f t="shared" si="0"/>
        <v>0</v>
      </c>
      <c r="K36" s="149">
        <v>0</v>
      </c>
      <c r="L36" s="159">
        <v>0</v>
      </c>
      <c r="M36" s="185">
        <f t="shared" si="2"/>
        <v>0</v>
      </c>
      <c r="N36" s="185">
        <v>0</v>
      </c>
      <c r="O36" s="275">
        <v>0</v>
      </c>
      <c r="P36" s="264"/>
      <c r="Q36" s="264"/>
      <c r="R36" s="264"/>
    </row>
    <row r="37" spans="1:18" ht="15.75" thickBot="1" x14ac:dyDescent="0.3">
      <c r="A37" s="240"/>
      <c r="B37" s="249" t="s">
        <v>94</v>
      </c>
      <c r="C37" s="275"/>
      <c r="D37" s="275"/>
      <c r="E37" s="160"/>
      <c r="F37" s="275">
        <f t="shared" si="1"/>
        <v>0</v>
      </c>
      <c r="G37" s="159">
        <v>0</v>
      </c>
      <c r="H37" s="149"/>
      <c r="I37" s="160">
        <v>0</v>
      </c>
      <c r="J37" s="185">
        <f t="shared" si="0"/>
        <v>0</v>
      </c>
      <c r="K37" s="149">
        <v>0</v>
      </c>
      <c r="L37" s="159">
        <v>0</v>
      </c>
      <c r="M37" s="185">
        <f t="shared" si="2"/>
        <v>0</v>
      </c>
      <c r="N37" s="166"/>
      <c r="O37" s="275">
        <f t="shared" si="3"/>
        <v>0</v>
      </c>
      <c r="P37" s="264"/>
      <c r="Q37" s="264"/>
      <c r="R37" s="264"/>
    </row>
    <row r="38" spans="1:18" ht="14.25" customHeight="1" thickBot="1" x14ac:dyDescent="0.3">
      <c r="A38" s="240">
        <v>1</v>
      </c>
      <c r="B38" s="241" t="s">
        <v>95</v>
      </c>
      <c r="C38" s="280">
        <v>0</v>
      </c>
      <c r="D38" s="275">
        <v>0</v>
      </c>
      <c r="E38" s="160">
        <v>0</v>
      </c>
      <c r="F38" s="275">
        <f t="shared" si="1"/>
        <v>0</v>
      </c>
      <c r="G38" s="185">
        <v>0</v>
      </c>
      <c r="H38" s="149">
        <v>0</v>
      </c>
      <c r="I38" s="160">
        <v>0</v>
      </c>
      <c r="J38" s="185">
        <f t="shared" si="0"/>
        <v>0</v>
      </c>
      <c r="K38" s="149">
        <v>0</v>
      </c>
      <c r="L38" s="159">
        <v>0</v>
      </c>
      <c r="M38" s="185">
        <f t="shared" si="2"/>
        <v>0</v>
      </c>
      <c r="N38" s="185">
        <v>0</v>
      </c>
      <c r="O38" s="275">
        <v>0</v>
      </c>
      <c r="P38" s="264"/>
      <c r="Q38" s="264"/>
      <c r="R38" s="264"/>
    </row>
    <row r="39" spans="1:18" ht="15.75" thickBot="1" x14ac:dyDescent="0.3">
      <c r="A39" s="240"/>
      <c r="B39" s="249" t="s">
        <v>37</v>
      </c>
      <c r="C39" s="275"/>
      <c r="D39" s="275"/>
      <c r="E39" s="160"/>
      <c r="F39" s="275">
        <f t="shared" si="1"/>
        <v>0</v>
      </c>
      <c r="G39" s="159">
        <v>0</v>
      </c>
      <c r="H39" s="149"/>
      <c r="I39" s="160"/>
      <c r="J39" s="185">
        <f t="shared" si="0"/>
        <v>0</v>
      </c>
      <c r="K39" s="149">
        <v>0</v>
      </c>
      <c r="L39" s="159">
        <v>0</v>
      </c>
      <c r="M39" s="185">
        <f t="shared" si="2"/>
        <v>0</v>
      </c>
      <c r="N39" s="166"/>
      <c r="O39" s="275">
        <f t="shared" si="3"/>
        <v>0</v>
      </c>
      <c r="P39" s="264"/>
      <c r="Q39" s="264"/>
      <c r="R39" s="264"/>
    </row>
    <row r="40" spans="1:18" ht="15.75" thickBot="1" x14ac:dyDescent="0.3">
      <c r="A40" s="240">
        <v>1</v>
      </c>
      <c r="B40" s="241" t="s">
        <v>96</v>
      </c>
      <c r="C40" s="275">
        <v>0</v>
      </c>
      <c r="D40" s="275">
        <v>0</v>
      </c>
      <c r="E40" s="160">
        <v>0</v>
      </c>
      <c r="F40" s="275">
        <v>0</v>
      </c>
      <c r="G40" s="276">
        <v>0</v>
      </c>
      <c r="H40" s="149">
        <v>0</v>
      </c>
      <c r="I40" s="160">
        <v>0</v>
      </c>
      <c r="J40" s="185">
        <v>0</v>
      </c>
      <c r="K40" s="149">
        <v>0</v>
      </c>
      <c r="L40" s="159">
        <v>0</v>
      </c>
      <c r="M40" s="185">
        <f t="shared" si="2"/>
        <v>0</v>
      </c>
      <c r="N40" s="276">
        <v>0</v>
      </c>
      <c r="O40" s="275">
        <v>0</v>
      </c>
      <c r="P40" s="264"/>
      <c r="Q40" s="264"/>
      <c r="R40" s="264"/>
    </row>
    <row r="41" spans="1:18" ht="18" customHeight="1" thickBot="1" x14ac:dyDescent="0.3">
      <c r="A41" s="240"/>
      <c r="B41" s="249" t="s">
        <v>97</v>
      </c>
      <c r="C41" s="275"/>
      <c r="D41" s="275"/>
      <c r="E41" s="160">
        <v>0</v>
      </c>
      <c r="F41" s="275">
        <f t="shared" si="1"/>
        <v>0</v>
      </c>
      <c r="G41" s="159">
        <v>0</v>
      </c>
      <c r="H41" s="149"/>
      <c r="I41" s="160"/>
      <c r="J41" s="185">
        <f t="shared" si="0"/>
        <v>0</v>
      </c>
      <c r="K41" s="149">
        <v>0</v>
      </c>
      <c r="L41" s="159">
        <v>0</v>
      </c>
      <c r="M41" s="185">
        <f t="shared" si="2"/>
        <v>0</v>
      </c>
      <c r="N41" s="166"/>
      <c r="O41" s="275">
        <f t="shared" si="3"/>
        <v>0</v>
      </c>
      <c r="P41" s="264"/>
      <c r="Q41" s="264"/>
      <c r="R41" s="264"/>
    </row>
    <row r="42" spans="1:18" ht="15" customHeight="1" thickBot="1" x14ac:dyDescent="0.3">
      <c r="A42" s="240">
        <v>1</v>
      </c>
      <c r="B42" s="241" t="s">
        <v>40</v>
      </c>
      <c r="C42" s="275">
        <v>157.91999999999999</v>
      </c>
      <c r="D42" s="275">
        <v>0</v>
      </c>
      <c r="E42" s="160">
        <v>42.99</v>
      </c>
      <c r="F42" s="275">
        <f t="shared" si="1"/>
        <v>114.92999999999998</v>
      </c>
      <c r="G42" s="159">
        <v>0</v>
      </c>
      <c r="H42" s="149">
        <v>0</v>
      </c>
      <c r="I42" s="160">
        <v>0</v>
      </c>
      <c r="J42" s="185">
        <f t="shared" si="0"/>
        <v>0</v>
      </c>
      <c r="K42" s="149">
        <v>0</v>
      </c>
      <c r="L42" s="159">
        <v>0</v>
      </c>
      <c r="M42" s="185">
        <f t="shared" si="2"/>
        <v>0</v>
      </c>
      <c r="N42" s="185">
        <v>0</v>
      </c>
      <c r="O42" s="275">
        <v>0</v>
      </c>
      <c r="P42" s="264"/>
      <c r="Q42" s="264"/>
      <c r="R42" s="264"/>
    </row>
    <row r="43" spans="1:18" ht="15" customHeight="1" thickBot="1" x14ac:dyDescent="0.3">
      <c r="A43" s="240">
        <v>2</v>
      </c>
      <c r="B43" s="241" t="s">
        <v>41</v>
      </c>
      <c r="C43" s="275">
        <v>42.13</v>
      </c>
      <c r="D43" s="275">
        <v>0</v>
      </c>
      <c r="E43" s="160">
        <v>55.03</v>
      </c>
      <c r="F43" s="275">
        <f t="shared" si="1"/>
        <v>-12.899999999999999</v>
      </c>
      <c r="G43" s="159">
        <v>0</v>
      </c>
      <c r="H43" s="149">
        <v>0</v>
      </c>
      <c r="I43" s="160">
        <v>0</v>
      </c>
      <c r="J43" s="185">
        <f t="shared" si="0"/>
        <v>0</v>
      </c>
      <c r="K43" s="149">
        <v>0</v>
      </c>
      <c r="L43" s="159">
        <v>0</v>
      </c>
      <c r="M43" s="185">
        <f t="shared" si="2"/>
        <v>0</v>
      </c>
      <c r="N43" s="185">
        <v>0</v>
      </c>
      <c r="O43" s="275">
        <v>0</v>
      </c>
      <c r="P43" s="264"/>
      <c r="Q43" s="264"/>
      <c r="R43" s="264"/>
    </row>
    <row r="44" spans="1:18" ht="15" customHeight="1" thickBot="1" x14ac:dyDescent="0.3">
      <c r="A44" s="240">
        <v>3</v>
      </c>
      <c r="B44" s="241" t="s">
        <v>42</v>
      </c>
      <c r="C44" s="275">
        <v>0</v>
      </c>
      <c r="D44" s="275">
        <v>0</v>
      </c>
      <c r="E44" s="160">
        <v>0</v>
      </c>
      <c r="F44" s="275">
        <f t="shared" si="1"/>
        <v>0</v>
      </c>
      <c r="G44" s="159">
        <v>0</v>
      </c>
      <c r="H44" s="149">
        <v>0</v>
      </c>
      <c r="I44" s="160">
        <v>0</v>
      </c>
      <c r="J44" s="185">
        <f t="shared" si="0"/>
        <v>0</v>
      </c>
      <c r="K44" s="149">
        <v>0</v>
      </c>
      <c r="L44" s="159">
        <v>0</v>
      </c>
      <c r="M44" s="185">
        <f t="shared" si="2"/>
        <v>0</v>
      </c>
      <c r="N44" s="185">
        <v>0</v>
      </c>
      <c r="O44" s="275">
        <v>0</v>
      </c>
      <c r="P44" s="264"/>
      <c r="Q44" s="264"/>
      <c r="R44" s="264"/>
    </row>
    <row r="45" spans="1:18" ht="15.75" thickBot="1" x14ac:dyDescent="0.3">
      <c r="A45" s="240"/>
      <c r="B45" s="258" t="s">
        <v>43</v>
      </c>
      <c r="C45" s="275">
        <v>200.05</v>
      </c>
      <c r="D45" s="275">
        <f>SUM(D42:D44)</f>
        <v>0</v>
      </c>
      <c r="E45" s="160">
        <f>SUM(E42:E44)</f>
        <v>98.02000000000001</v>
      </c>
      <c r="F45" s="275">
        <f t="shared" si="1"/>
        <v>102.03</v>
      </c>
      <c r="G45" s="159">
        <v>0</v>
      </c>
      <c r="H45" s="149">
        <f>SUM(H42:H44)</f>
        <v>0</v>
      </c>
      <c r="I45" s="160">
        <f>SUM(I42:I44)</f>
        <v>0</v>
      </c>
      <c r="J45" s="185">
        <f t="shared" si="0"/>
        <v>0</v>
      </c>
      <c r="K45" s="149">
        <v>0</v>
      </c>
      <c r="L45" s="159">
        <v>0</v>
      </c>
      <c r="M45" s="185">
        <f t="shared" si="2"/>
        <v>0</v>
      </c>
      <c r="N45" s="185">
        <v>0</v>
      </c>
      <c r="O45" s="275">
        <v>0</v>
      </c>
      <c r="P45" s="264"/>
      <c r="Q45" s="281"/>
      <c r="R45" s="264"/>
    </row>
    <row r="46" spans="1:18" ht="14.25" customHeight="1" thickBot="1" x14ac:dyDescent="0.3">
      <c r="A46" s="240"/>
      <c r="B46" s="282" t="s">
        <v>44</v>
      </c>
      <c r="C46" s="275"/>
      <c r="D46" s="275"/>
      <c r="E46" s="160"/>
      <c r="F46" s="275">
        <f t="shared" si="1"/>
        <v>0</v>
      </c>
      <c r="G46" s="166"/>
      <c r="H46" s="149"/>
      <c r="I46" s="160"/>
      <c r="J46" s="185">
        <f t="shared" si="0"/>
        <v>0</v>
      </c>
      <c r="K46" s="149"/>
      <c r="L46" s="166"/>
      <c r="M46" s="185">
        <f t="shared" si="2"/>
        <v>0</v>
      </c>
      <c r="N46" s="166"/>
      <c r="O46" s="275">
        <f t="shared" si="3"/>
        <v>0</v>
      </c>
      <c r="P46" s="264"/>
      <c r="Q46" s="264"/>
      <c r="R46" s="264"/>
    </row>
    <row r="47" spans="1:18" ht="14.25" customHeight="1" thickBot="1" x14ac:dyDescent="0.3">
      <c r="A47" s="240">
        <v>1</v>
      </c>
      <c r="B47" s="241" t="s">
        <v>98</v>
      </c>
      <c r="C47" s="275">
        <v>0</v>
      </c>
      <c r="D47" s="275">
        <v>0</v>
      </c>
      <c r="E47" s="160">
        <v>0</v>
      </c>
      <c r="F47" s="275">
        <f t="shared" si="1"/>
        <v>0</v>
      </c>
      <c r="G47" s="185">
        <v>0</v>
      </c>
      <c r="H47" s="149">
        <v>0</v>
      </c>
      <c r="I47" s="160">
        <v>0</v>
      </c>
      <c r="J47" s="185">
        <f t="shared" si="0"/>
        <v>0</v>
      </c>
      <c r="K47" s="149">
        <v>0</v>
      </c>
      <c r="L47" s="159">
        <v>0</v>
      </c>
      <c r="M47" s="185">
        <f t="shared" si="2"/>
        <v>0</v>
      </c>
      <c r="N47" s="159">
        <v>0</v>
      </c>
      <c r="O47" s="275">
        <f t="shared" si="3"/>
        <v>0</v>
      </c>
      <c r="P47" s="264"/>
      <c r="Q47" s="264"/>
      <c r="R47" s="264"/>
    </row>
    <row r="48" spans="1:18" ht="14.25" customHeight="1" thickBot="1" x14ac:dyDescent="0.3">
      <c r="A48" s="240">
        <v>2</v>
      </c>
      <c r="B48" s="241" t="s">
        <v>99</v>
      </c>
      <c r="C48" s="275">
        <v>6.85</v>
      </c>
      <c r="D48" s="275">
        <v>0</v>
      </c>
      <c r="E48" s="160">
        <v>0</v>
      </c>
      <c r="F48" s="275">
        <f t="shared" si="1"/>
        <v>6.85</v>
      </c>
      <c r="G48" s="276">
        <v>0</v>
      </c>
      <c r="H48" s="149">
        <v>0</v>
      </c>
      <c r="I48" s="160">
        <v>0</v>
      </c>
      <c r="J48" s="185">
        <f t="shared" si="0"/>
        <v>0</v>
      </c>
      <c r="K48" s="149">
        <v>0</v>
      </c>
      <c r="L48" s="159">
        <v>0</v>
      </c>
      <c r="M48" s="185">
        <v>0</v>
      </c>
      <c r="N48" s="159">
        <v>0</v>
      </c>
      <c r="O48" s="275">
        <v>0</v>
      </c>
      <c r="P48" s="264"/>
      <c r="Q48" s="264"/>
      <c r="R48" s="264"/>
    </row>
    <row r="49" spans="1:18" ht="14.25" customHeight="1" thickBot="1" x14ac:dyDescent="0.3">
      <c r="A49" s="240">
        <v>3</v>
      </c>
      <c r="B49" s="241" t="s">
        <v>100</v>
      </c>
      <c r="C49" s="275">
        <v>8.4499999999999993</v>
      </c>
      <c r="D49" s="275">
        <v>0</v>
      </c>
      <c r="E49" s="160">
        <v>0</v>
      </c>
      <c r="F49" s="275">
        <f t="shared" si="1"/>
        <v>8.4499999999999993</v>
      </c>
      <c r="G49" s="185">
        <v>0</v>
      </c>
      <c r="H49" s="149">
        <v>0</v>
      </c>
      <c r="I49" s="160">
        <v>0</v>
      </c>
      <c r="J49" s="185">
        <f t="shared" si="0"/>
        <v>0</v>
      </c>
      <c r="K49" s="149"/>
      <c r="L49" s="159">
        <v>0</v>
      </c>
      <c r="M49" s="185">
        <f t="shared" si="2"/>
        <v>0</v>
      </c>
      <c r="N49" s="159">
        <v>0</v>
      </c>
      <c r="O49" s="275">
        <f t="shared" si="3"/>
        <v>0</v>
      </c>
      <c r="P49" s="264"/>
      <c r="Q49" s="264"/>
      <c r="R49" s="264"/>
    </row>
    <row r="50" spans="1:18" ht="15.75" thickBot="1" x14ac:dyDescent="0.3">
      <c r="A50" s="240"/>
      <c r="B50" s="241" t="s">
        <v>296</v>
      </c>
      <c r="C50" s="275">
        <v>15.3</v>
      </c>
      <c r="D50" s="275">
        <f>SUM(D47:D49)</f>
        <v>0</v>
      </c>
      <c r="E50" s="160">
        <f>SUM(E47:E49)</f>
        <v>0</v>
      </c>
      <c r="F50" s="275">
        <f t="shared" si="1"/>
        <v>15.3</v>
      </c>
      <c r="G50" s="185">
        <v>0</v>
      </c>
      <c r="H50" s="149">
        <f>SUM(H47:H49)</f>
        <v>0</v>
      </c>
      <c r="I50" s="160">
        <f>SUM(I47:I49)</f>
        <v>0</v>
      </c>
      <c r="J50" s="185">
        <f t="shared" si="0"/>
        <v>0</v>
      </c>
      <c r="K50" s="149"/>
      <c r="L50" s="159">
        <v>0</v>
      </c>
      <c r="M50" s="185">
        <v>0</v>
      </c>
      <c r="N50" s="159">
        <v>0</v>
      </c>
      <c r="O50" s="275">
        <v>0</v>
      </c>
      <c r="P50" s="264"/>
      <c r="Q50" s="264"/>
      <c r="R50" s="264"/>
    </row>
    <row r="51" spans="1:18" ht="15.75" customHeight="1" thickBot="1" x14ac:dyDescent="0.3">
      <c r="A51" s="240"/>
      <c r="B51" s="249" t="s">
        <v>48</v>
      </c>
      <c r="C51" s="275"/>
      <c r="D51" s="275"/>
      <c r="E51" s="160"/>
      <c r="F51" s="275">
        <f t="shared" si="1"/>
        <v>0</v>
      </c>
      <c r="G51" s="166"/>
      <c r="H51" s="149"/>
      <c r="I51" s="160"/>
      <c r="J51" s="185">
        <f t="shared" si="0"/>
        <v>0</v>
      </c>
      <c r="K51" s="149"/>
      <c r="L51" s="166"/>
      <c r="M51" s="185">
        <f t="shared" si="2"/>
        <v>0</v>
      </c>
      <c r="N51" s="166"/>
      <c r="O51" s="275">
        <f t="shared" si="3"/>
        <v>0</v>
      </c>
      <c r="P51" s="264"/>
      <c r="Q51" s="264"/>
      <c r="R51" s="264"/>
    </row>
    <row r="52" spans="1:18" ht="16.5" customHeight="1" thickBot="1" x14ac:dyDescent="0.3">
      <c r="A52" s="240">
        <v>1</v>
      </c>
      <c r="B52" s="241" t="s">
        <v>101</v>
      </c>
      <c r="C52" s="275">
        <v>1924.35</v>
      </c>
      <c r="D52" s="275">
        <v>310.47000000000003</v>
      </c>
      <c r="E52" s="160">
        <v>292.13</v>
      </c>
      <c r="F52" s="275">
        <f t="shared" si="1"/>
        <v>1942.6899999999996</v>
      </c>
      <c r="G52" s="185">
        <v>0</v>
      </c>
      <c r="H52" s="149">
        <v>0</v>
      </c>
      <c r="I52" s="160">
        <v>0</v>
      </c>
      <c r="J52" s="185">
        <f t="shared" si="0"/>
        <v>0</v>
      </c>
      <c r="K52" s="149">
        <v>0.05</v>
      </c>
      <c r="L52" s="185">
        <v>0</v>
      </c>
      <c r="M52" s="168">
        <v>0</v>
      </c>
      <c r="N52" s="168">
        <v>0</v>
      </c>
      <c r="O52" s="275">
        <v>0</v>
      </c>
      <c r="P52" s="264"/>
      <c r="Q52" s="264"/>
      <c r="R52" s="264"/>
    </row>
    <row r="53" spans="1:18" ht="17.25" customHeight="1" thickBot="1" x14ac:dyDescent="0.3">
      <c r="A53" s="240"/>
      <c r="B53" s="249" t="s">
        <v>50</v>
      </c>
      <c r="C53" s="275"/>
      <c r="D53" s="275"/>
      <c r="E53" s="160"/>
      <c r="F53" s="275">
        <f t="shared" si="1"/>
        <v>0</v>
      </c>
      <c r="G53" s="159">
        <v>0</v>
      </c>
      <c r="H53" s="149"/>
      <c r="I53" s="160"/>
      <c r="J53" s="185">
        <f t="shared" si="0"/>
        <v>0</v>
      </c>
      <c r="K53" s="149"/>
      <c r="L53" s="159">
        <v>0</v>
      </c>
      <c r="M53" s="185">
        <f t="shared" si="2"/>
        <v>0</v>
      </c>
      <c r="N53" s="159">
        <v>0</v>
      </c>
      <c r="O53" s="275">
        <f t="shared" si="3"/>
        <v>0</v>
      </c>
      <c r="P53" s="264"/>
      <c r="Q53" s="264"/>
      <c r="R53" s="264"/>
    </row>
    <row r="54" spans="1:18" ht="15.75" thickBot="1" x14ac:dyDescent="0.3">
      <c r="A54" s="235">
        <v>1</v>
      </c>
      <c r="B54" s="241" t="s">
        <v>103</v>
      </c>
      <c r="C54" s="275">
        <v>6.72</v>
      </c>
      <c r="D54" s="275">
        <v>0</v>
      </c>
      <c r="E54" s="160">
        <v>3.25</v>
      </c>
      <c r="F54" s="275">
        <f t="shared" si="1"/>
        <v>3.4699999999999998</v>
      </c>
      <c r="G54" s="283">
        <v>0</v>
      </c>
      <c r="H54" s="149">
        <v>0</v>
      </c>
      <c r="I54" s="160">
        <v>0</v>
      </c>
      <c r="J54" s="185">
        <v>0</v>
      </c>
      <c r="K54" s="166">
        <v>0</v>
      </c>
      <c r="L54" s="159">
        <v>0</v>
      </c>
      <c r="M54" s="185">
        <f t="shared" si="2"/>
        <v>0</v>
      </c>
      <c r="N54" s="185">
        <v>0</v>
      </c>
      <c r="O54" s="275">
        <v>0</v>
      </c>
      <c r="P54" s="264"/>
      <c r="Q54" s="264"/>
      <c r="R54" s="264"/>
    </row>
    <row r="55" spans="1:18" ht="26.25" thickBot="1" x14ac:dyDescent="0.3">
      <c r="A55" s="235" t="s">
        <v>237</v>
      </c>
      <c r="B55" s="241" t="s">
        <v>0</v>
      </c>
      <c r="C55" s="275">
        <v>0</v>
      </c>
      <c r="D55" s="275">
        <v>136.80000000000001</v>
      </c>
      <c r="E55" s="160">
        <v>135.41999999999999</v>
      </c>
      <c r="F55" s="275">
        <f t="shared" si="1"/>
        <v>1.3800000000000239</v>
      </c>
      <c r="G55" s="185">
        <v>0</v>
      </c>
      <c r="H55" s="149">
        <v>0</v>
      </c>
      <c r="I55" s="160">
        <v>0</v>
      </c>
      <c r="J55" s="185">
        <f t="shared" si="0"/>
        <v>0</v>
      </c>
      <c r="K55" s="149">
        <v>0</v>
      </c>
      <c r="L55" s="159">
        <v>0</v>
      </c>
      <c r="M55" s="185">
        <f t="shared" si="2"/>
        <v>0</v>
      </c>
      <c r="N55" s="185">
        <v>0</v>
      </c>
      <c r="O55" s="275">
        <f t="shared" si="3"/>
        <v>0</v>
      </c>
      <c r="P55" s="264" t="s">
        <v>230</v>
      </c>
      <c r="Q55" s="264" t="s">
        <v>230</v>
      </c>
      <c r="R55" s="264"/>
    </row>
    <row r="56" spans="1:18" ht="15.75" thickBot="1" x14ac:dyDescent="0.3">
      <c r="A56" s="235">
        <v>1</v>
      </c>
      <c r="B56" s="241" t="s">
        <v>1</v>
      </c>
      <c r="C56" s="275">
        <v>40.22</v>
      </c>
      <c r="D56" s="275">
        <v>6.47</v>
      </c>
      <c r="E56" s="160">
        <v>39.590000000000003</v>
      </c>
      <c r="F56" s="275">
        <f t="shared" si="1"/>
        <v>7.0999999999999943</v>
      </c>
      <c r="G56" s="185">
        <v>0</v>
      </c>
      <c r="H56" s="149">
        <v>0</v>
      </c>
      <c r="I56" s="160">
        <v>0</v>
      </c>
      <c r="J56" s="185">
        <f t="shared" si="0"/>
        <v>0</v>
      </c>
      <c r="K56" s="149">
        <v>0</v>
      </c>
      <c r="L56" s="159">
        <v>0</v>
      </c>
      <c r="M56" s="185">
        <f t="shared" si="2"/>
        <v>0</v>
      </c>
      <c r="N56" s="185">
        <v>0</v>
      </c>
      <c r="O56" s="275">
        <f t="shared" si="3"/>
        <v>0</v>
      </c>
      <c r="P56" s="264"/>
      <c r="Q56" s="264"/>
      <c r="R56" s="264"/>
    </row>
    <row r="57" spans="1:18" ht="15.75" thickBot="1" x14ac:dyDescent="0.3">
      <c r="A57" s="235"/>
      <c r="B57" s="258" t="s">
        <v>290</v>
      </c>
      <c r="C57" s="275">
        <v>2188.84</v>
      </c>
      <c r="D57" s="279">
        <f>D36+D38+D40+D45+D50+D52+D54+D55+D56</f>
        <v>453.74000000000007</v>
      </c>
      <c r="E57" s="160">
        <f>E36+E38+E40+E45+E50+E52+E54+E55+E56</f>
        <v>570.41</v>
      </c>
      <c r="F57" s="275">
        <f t="shared" si="1"/>
        <v>2072.1700000000005</v>
      </c>
      <c r="G57" s="185">
        <v>0</v>
      </c>
      <c r="H57" s="149">
        <f>H36+H38+H40+H45+H50+H52+H54+H55+H56</f>
        <v>0</v>
      </c>
      <c r="I57" s="160">
        <f>I36+I38+I40+I45+I50+I52+I54+I55+I56</f>
        <v>0</v>
      </c>
      <c r="J57" s="185">
        <f t="shared" si="0"/>
        <v>0</v>
      </c>
      <c r="K57" s="149">
        <v>0.05</v>
      </c>
      <c r="L57" s="185">
        <v>0</v>
      </c>
      <c r="M57" s="185">
        <v>0</v>
      </c>
      <c r="N57" s="168">
        <f t="shared" ref="N57" si="4">N36+N38+N40+N45+N50+N52+N54+N55+N56</f>
        <v>0</v>
      </c>
      <c r="O57" s="275">
        <v>0</v>
      </c>
      <c r="P57" s="264"/>
      <c r="Q57" s="151"/>
      <c r="R57" s="264"/>
    </row>
    <row r="58" spans="1:18" ht="15.75" customHeight="1" thickBot="1" x14ac:dyDescent="0.3">
      <c r="A58" s="235"/>
      <c r="B58" s="284" t="s">
        <v>297</v>
      </c>
      <c r="C58" s="275">
        <v>3486.96</v>
      </c>
      <c r="D58" s="275">
        <f>D28+D34+D57</f>
        <v>2088.7400000000002</v>
      </c>
      <c r="E58" s="275">
        <f>E28+E34+E57</f>
        <v>1670.4099999999999</v>
      </c>
      <c r="F58" s="275">
        <f t="shared" si="1"/>
        <v>3905.2900000000009</v>
      </c>
      <c r="G58" s="285">
        <v>0</v>
      </c>
      <c r="H58" s="286">
        <f>H28+H34+H57</f>
        <v>0</v>
      </c>
      <c r="I58" s="160">
        <f>I28+I34+I57</f>
        <v>0</v>
      </c>
      <c r="J58" s="185">
        <f t="shared" si="0"/>
        <v>0</v>
      </c>
      <c r="K58" s="286">
        <v>47.54</v>
      </c>
      <c r="L58" s="285">
        <v>0</v>
      </c>
      <c r="M58" s="185">
        <v>0</v>
      </c>
      <c r="N58" s="285">
        <v>64.75</v>
      </c>
      <c r="O58" s="285">
        <v>64.75</v>
      </c>
      <c r="P58" s="264"/>
      <c r="Q58" s="287"/>
      <c r="R58" s="264"/>
    </row>
    <row r="59" spans="1:18" ht="15.75" thickBot="1" x14ac:dyDescent="0.3">
      <c r="A59" s="288"/>
      <c r="B59" s="289" t="s">
        <v>298</v>
      </c>
      <c r="C59" s="290">
        <v>0</v>
      </c>
      <c r="D59" s="291">
        <v>0</v>
      </c>
      <c r="E59" s="160">
        <v>0</v>
      </c>
      <c r="F59" s="275">
        <v>0</v>
      </c>
      <c r="G59" s="279">
        <v>0</v>
      </c>
      <c r="H59" s="149">
        <v>0</v>
      </c>
      <c r="I59" s="160">
        <v>0</v>
      </c>
      <c r="J59" s="185">
        <v>0</v>
      </c>
      <c r="K59" s="149">
        <v>0</v>
      </c>
      <c r="L59" s="168">
        <v>0</v>
      </c>
      <c r="M59" s="185">
        <v>0</v>
      </c>
      <c r="N59" s="168">
        <v>0</v>
      </c>
      <c r="O59" s="168">
        <v>0</v>
      </c>
      <c r="P59" s="264"/>
      <c r="Q59" s="264"/>
      <c r="R59" s="264"/>
    </row>
    <row r="60" spans="1:18" ht="16.5" x14ac:dyDescent="0.25">
      <c r="A60" s="292"/>
      <c r="B60" s="264"/>
      <c r="C60" s="264"/>
      <c r="D60" s="264"/>
      <c r="E60" s="264"/>
      <c r="F60" s="264"/>
      <c r="G60" s="264" t="s">
        <v>230</v>
      </c>
      <c r="H60" s="264"/>
      <c r="I60" s="293"/>
      <c r="J60" s="264"/>
      <c r="K60" s="264"/>
      <c r="L60" s="277"/>
      <c r="M60" s="264"/>
      <c r="N60" s="264"/>
      <c r="O60" s="264"/>
      <c r="P60" s="264"/>
      <c r="Q60" s="264">
        <v>0</v>
      </c>
      <c r="R60" s="264"/>
    </row>
    <row r="61" spans="1:18" x14ac:dyDescent="0.25">
      <c r="H61" s="65"/>
    </row>
    <row r="62" spans="1:18" x14ac:dyDescent="0.25">
      <c r="A62" s="17"/>
      <c r="M62" t="s">
        <v>230</v>
      </c>
      <c r="O62" t="s">
        <v>230</v>
      </c>
    </row>
  </sheetData>
  <mergeCells count="15">
    <mergeCell ref="C7:O7"/>
    <mergeCell ref="A2:F2"/>
    <mergeCell ref="G2:J2"/>
    <mergeCell ref="K2:O2"/>
    <mergeCell ref="B3:B6"/>
    <mergeCell ref="C3:C5"/>
    <mergeCell ref="D3:D5"/>
    <mergeCell ref="E3:E5"/>
    <mergeCell ref="G3:G5"/>
    <mergeCell ref="H3:H5"/>
    <mergeCell ref="K3:L3"/>
    <mergeCell ref="I4:I5"/>
    <mergeCell ref="K4:L4"/>
    <mergeCell ref="M3:M5"/>
    <mergeCell ref="N3:N5"/>
  </mergeCells>
  <pageMargins left="0.2" right="0.2" top="0.2" bottom="0.2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40" workbookViewId="0">
      <selection activeCell="S47" sqref="S47"/>
    </sheetView>
  </sheetViews>
  <sheetFormatPr defaultRowHeight="15" x14ac:dyDescent="0.25"/>
  <cols>
    <col min="1" max="1" width="3" customWidth="1"/>
    <col min="2" max="2" width="13.42578125" customWidth="1"/>
    <col min="3" max="3" width="6.28515625" customWidth="1"/>
    <col min="4" max="4" width="4.28515625" customWidth="1"/>
    <col min="5" max="5" width="6" customWidth="1"/>
    <col min="6" max="6" width="5" customWidth="1"/>
    <col min="7" max="7" width="4.42578125" customWidth="1"/>
    <col min="8" max="8" width="5.7109375" customWidth="1"/>
    <col min="9" max="9" width="4.7109375" customWidth="1"/>
    <col min="10" max="10" width="4.42578125" customWidth="1"/>
    <col min="11" max="11" width="6.85546875" customWidth="1"/>
    <col min="12" max="12" width="6.7109375" customWidth="1"/>
    <col min="13" max="13" width="5.140625" customWidth="1"/>
    <col min="14" max="14" width="7.85546875" customWidth="1"/>
    <col min="15" max="15" width="7.7109375" customWidth="1"/>
    <col min="16" max="16" width="7.28515625" customWidth="1"/>
    <col min="17" max="17" width="6" customWidth="1"/>
  </cols>
  <sheetData>
    <row r="1" spans="1:19" ht="15.75" thickBot="1" x14ac:dyDescent="0.3">
      <c r="A1" s="17"/>
    </row>
    <row r="2" spans="1:19" ht="15.75" thickBot="1" x14ac:dyDescent="0.3">
      <c r="A2" s="221" t="s">
        <v>3</v>
      </c>
      <c r="B2" s="222" t="s">
        <v>52</v>
      </c>
      <c r="C2" s="223" t="s">
        <v>165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1:19" ht="15.75" thickBot="1" x14ac:dyDescent="0.3">
      <c r="A3" s="226" t="s">
        <v>4</v>
      </c>
      <c r="B3" s="227"/>
      <c r="C3" s="223" t="s">
        <v>166</v>
      </c>
      <c r="D3" s="224"/>
      <c r="E3" s="225"/>
      <c r="F3" s="223" t="s">
        <v>167</v>
      </c>
      <c r="G3" s="224"/>
      <c r="H3" s="225"/>
      <c r="I3" s="223" t="s">
        <v>168</v>
      </c>
      <c r="J3" s="224"/>
      <c r="K3" s="225"/>
      <c r="L3" s="223" t="s">
        <v>169</v>
      </c>
      <c r="M3" s="224"/>
      <c r="N3" s="225"/>
      <c r="O3" s="223" t="s">
        <v>132</v>
      </c>
      <c r="P3" s="224"/>
      <c r="Q3" s="225"/>
    </row>
    <row r="4" spans="1:19" x14ac:dyDescent="0.25">
      <c r="A4" s="228"/>
      <c r="B4" s="227"/>
      <c r="C4" s="222" t="s">
        <v>63</v>
      </c>
      <c r="D4" s="222" t="s">
        <v>64</v>
      </c>
      <c r="E4" s="229" t="s">
        <v>61</v>
      </c>
      <c r="F4" s="222" t="s">
        <v>63</v>
      </c>
      <c r="G4" s="222" t="s">
        <v>64</v>
      </c>
      <c r="H4" s="229" t="s">
        <v>61</v>
      </c>
      <c r="I4" s="222" t="s">
        <v>63</v>
      </c>
      <c r="J4" s="222" t="s">
        <v>64</v>
      </c>
      <c r="K4" s="230" t="s">
        <v>61</v>
      </c>
      <c r="L4" s="222" t="s">
        <v>63</v>
      </c>
      <c r="M4" s="222" t="s">
        <v>64</v>
      </c>
      <c r="N4" s="230" t="s">
        <v>61</v>
      </c>
      <c r="O4" s="230" t="s">
        <v>63</v>
      </c>
      <c r="P4" s="230" t="s">
        <v>64</v>
      </c>
      <c r="Q4" s="230" t="s">
        <v>61</v>
      </c>
    </row>
    <row r="5" spans="1:19" ht="26.25" thickBot="1" x14ac:dyDescent="0.3">
      <c r="A5" s="228"/>
      <c r="B5" s="227"/>
      <c r="C5" s="231"/>
      <c r="D5" s="231"/>
      <c r="E5" s="232" t="s">
        <v>170</v>
      </c>
      <c r="F5" s="231"/>
      <c r="G5" s="231"/>
      <c r="H5" s="232" t="s">
        <v>171</v>
      </c>
      <c r="I5" s="231"/>
      <c r="J5" s="231"/>
      <c r="K5" s="233" t="s">
        <v>172</v>
      </c>
      <c r="L5" s="231"/>
      <c r="M5" s="231"/>
      <c r="N5" s="233" t="s">
        <v>173</v>
      </c>
      <c r="O5" s="233" t="s">
        <v>174</v>
      </c>
      <c r="P5" s="233" t="s">
        <v>175</v>
      </c>
      <c r="Q5" s="233" t="s">
        <v>176</v>
      </c>
    </row>
    <row r="6" spans="1:19" ht="15.75" thickBot="1" x14ac:dyDescent="0.3">
      <c r="A6" s="234"/>
      <c r="B6" s="231"/>
      <c r="C6" s="233">
        <v>61</v>
      </c>
      <c r="D6" s="233">
        <v>62</v>
      </c>
      <c r="E6" s="233">
        <v>63</v>
      </c>
      <c r="F6" s="233">
        <v>64</v>
      </c>
      <c r="G6" s="233">
        <v>65</v>
      </c>
      <c r="H6" s="233">
        <v>66</v>
      </c>
      <c r="I6" s="233">
        <v>67</v>
      </c>
      <c r="J6" s="233">
        <v>68</v>
      </c>
      <c r="K6" s="233">
        <v>69</v>
      </c>
      <c r="L6" s="233">
        <v>70</v>
      </c>
      <c r="M6" s="233">
        <v>71</v>
      </c>
      <c r="N6" s="233">
        <v>72</v>
      </c>
      <c r="O6" s="233">
        <v>73</v>
      </c>
      <c r="P6" s="233">
        <v>74</v>
      </c>
      <c r="Q6" s="233">
        <v>75</v>
      </c>
    </row>
    <row r="7" spans="1:19" ht="15.75" thickBot="1" x14ac:dyDescent="0.3">
      <c r="A7" s="235"/>
      <c r="B7" s="236" t="s">
        <v>11</v>
      </c>
      <c r="C7" s="211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3"/>
    </row>
    <row r="8" spans="1:19" ht="15.75" customHeight="1" thickBot="1" x14ac:dyDescent="0.3">
      <c r="A8" s="235">
        <v>1</v>
      </c>
      <c r="B8" s="237" t="s">
        <v>69</v>
      </c>
      <c r="C8" s="238"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9">
        <f>C8+F8+I8+L8</f>
        <v>0</v>
      </c>
      <c r="P8" s="239">
        <f>D8+G8+J8+M8</f>
        <v>0</v>
      </c>
      <c r="Q8" s="239">
        <f>O8+P8</f>
        <v>0</v>
      </c>
    </row>
    <row r="9" spans="1:19" ht="15.75" customHeight="1" thickBot="1" x14ac:dyDescent="0.3">
      <c r="A9" s="240">
        <v>2</v>
      </c>
      <c r="B9" s="241" t="s">
        <v>70</v>
      </c>
      <c r="C9" s="238">
        <v>0</v>
      </c>
      <c r="D9" s="238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9">
        <v>0</v>
      </c>
      <c r="P9" s="239">
        <f t="shared" ref="P9:P56" si="0">D9+G9+J9+M9</f>
        <v>0</v>
      </c>
      <c r="Q9" s="239">
        <v>0</v>
      </c>
    </row>
    <row r="10" spans="1:19" ht="17.25" customHeight="1" thickBot="1" x14ac:dyDescent="0.3">
      <c r="A10" s="240">
        <v>3</v>
      </c>
      <c r="B10" s="241" t="s">
        <v>71</v>
      </c>
      <c r="C10" s="238">
        <v>0</v>
      </c>
      <c r="D10" s="238">
        <v>0</v>
      </c>
      <c r="E10" s="238">
        <f t="shared" ref="E10:E58" si="1">C10+D10</f>
        <v>0</v>
      </c>
      <c r="F10" s="238">
        <v>0</v>
      </c>
      <c r="G10" s="238">
        <v>0</v>
      </c>
      <c r="H10" s="238">
        <f t="shared" ref="H10:H57" si="2">F10+G10</f>
        <v>0</v>
      </c>
      <c r="I10" s="238">
        <v>0</v>
      </c>
      <c r="J10" s="238">
        <v>0</v>
      </c>
      <c r="K10" s="238">
        <f t="shared" ref="K10:K58" si="3">I10+J10</f>
        <v>0</v>
      </c>
      <c r="L10" s="238">
        <v>0</v>
      </c>
      <c r="M10" s="238">
        <v>0</v>
      </c>
      <c r="N10" s="238">
        <f t="shared" ref="N10:N56" si="4">L10+M10</f>
        <v>0</v>
      </c>
      <c r="O10" s="239">
        <f t="shared" ref="O10:O56" si="5">C10+F10+I10+L10</f>
        <v>0</v>
      </c>
      <c r="P10" s="239">
        <f t="shared" si="0"/>
        <v>0</v>
      </c>
      <c r="Q10" s="239">
        <f t="shared" ref="Q10:Q56" si="6">O10+P10</f>
        <v>0</v>
      </c>
    </row>
    <row r="11" spans="1:19" ht="17.25" customHeight="1" thickBot="1" x14ac:dyDescent="0.3">
      <c r="A11" s="240">
        <v>4</v>
      </c>
      <c r="B11" s="241" t="s">
        <v>264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f t="shared" si="4"/>
        <v>0</v>
      </c>
      <c r="O11" s="239">
        <v>0</v>
      </c>
      <c r="P11" s="239">
        <v>0</v>
      </c>
      <c r="Q11" s="239">
        <v>0</v>
      </c>
    </row>
    <row r="12" spans="1:19" ht="17.25" customHeight="1" thickBot="1" x14ac:dyDescent="0.3">
      <c r="A12" s="240">
        <v>5</v>
      </c>
      <c r="B12" s="241" t="s">
        <v>72</v>
      </c>
      <c r="C12" s="238">
        <v>0</v>
      </c>
      <c r="D12" s="238">
        <v>0</v>
      </c>
      <c r="E12" s="238">
        <f t="shared" si="1"/>
        <v>0</v>
      </c>
      <c r="F12" s="238">
        <v>0</v>
      </c>
      <c r="G12" s="238">
        <v>0</v>
      </c>
      <c r="H12" s="238">
        <f t="shared" si="2"/>
        <v>0</v>
      </c>
      <c r="I12" s="238">
        <v>0</v>
      </c>
      <c r="J12" s="238">
        <v>0</v>
      </c>
      <c r="K12" s="238">
        <f t="shared" si="3"/>
        <v>0</v>
      </c>
      <c r="L12" s="238">
        <v>0</v>
      </c>
      <c r="M12" s="238">
        <v>0</v>
      </c>
      <c r="N12" s="238">
        <f t="shared" si="4"/>
        <v>0</v>
      </c>
      <c r="O12" s="239">
        <f t="shared" si="5"/>
        <v>0</v>
      </c>
      <c r="P12" s="239">
        <f t="shared" si="0"/>
        <v>0</v>
      </c>
      <c r="Q12" s="239">
        <f t="shared" si="6"/>
        <v>0</v>
      </c>
      <c r="S12" t="s">
        <v>230</v>
      </c>
    </row>
    <row r="13" spans="1:19" ht="17.25" customHeight="1" thickBot="1" x14ac:dyDescent="0.3">
      <c r="A13" s="240">
        <v>6</v>
      </c>
      <c r="B13" s="241" t="s">
        <v>73</v>
      </c>
      <c r="C13" s="238">
        <v>0</v>
      </c>
      <c r="D13" s="238">
        <v>0</v>
      </c>
      <c r="E13" s="238">
        <f t="shared" si="1"/>
        <v>0</v>
      </c>
      <c r="F13" s="238">
        <v>0</v>
      </c>
      <c r="G13" s="238">
        <v>0</v>
      </c>
      <c r="H13" s="238">
        <f t="shared" si="2"/>
        <v>0</v>
      </c>
      <c r="I13" s="238">
        <v>0</v>
      </c>
      <c r="J13" s="238">
        <v>0</v>
      </c>
      <c r="K13" s="238">
        <f t="shared" si="3"/>
        <v>0</v>
      </c>
      <c r="L13" s="238">
        <v>0</v>
      </c>
      <c r="M13" s="238">
        <v>0</v>
      </c>
      <c r="N13" s="238">
        <f t="shared" si="4"/>
        <v>0</v>
      </c>
      <c r="O13" s="239">
        <f t="shared" si="5"/>
        <v>0</v>
      </c>
      <c r="P13" s="239">
        <f t="shared" si="0"/>
        <v>0</v>
      </c>
      <c r="Q13" s="239">
        <f t="shared" si="6"/>
        <v>0</v>
      </c>
    </row>
    <row r="14" spans="1:19" ht="17.25" customHeight="1" thickBot="1" x14ac:dyDescent="0.3">
      <c r="A14" s="240">
        <v>8</v>
      </c>
      <c r="B14" s="241" t="s">
        <v>74</v>
      </c>
      <c r="C14" s="238">
        <v>0</v>
      </c>
      <c r="D14" s="238">
        <v>0</v>
      </c>
      <c r="E14" s="238">
        <f t="shared" si="1"/>
        <v>0</v>
      </c>
      <c r="F14" s="238">
        <v>0</v>
      </c>
      <c r="G14" s="238">
        <v>0</v>
      </c>
      <c r="H14" s="238">
        <f t="shared" si="2"/>
        <v>0</v>
      </c>
      <c r="I14" s="238">
        <v>0</v>
      </c>
      <c r="J14" s="238">
        <v>0</v>
      </c>
      <c r="K14" s="238">
        <f t="shared" si="3"/>
        <v>0</v>
      </c>
      <c r="L14" s="238">
        <v>0</v>
      </c>
      <c r="M14" s="238">
        <v>0</v>
      </c>
      <c r="N14" s="238">
        <f t="shared" si="4"/>
        <v>0</v>
      </c>
      <c r="O14" s="239">
        <f t="shared" si="5"/>
        <v>0</v>
      </c>
      <c r="P14" s="239">
        <f t="shared" si="0"/>
        <v>0</v>
      </c>
      <c r="Q14" s="239">
        <f t="shared" si="6"/>
        <v>0</v>
      </c>
    </row>
    <row r="15" spans="1:19" ht="17.25" customHeight="1" thickBot="1" x14ac:dyDescent="0.3">
      <c r="A15" s="240">
        <v>9</v>
      </c>
      <c r="B15" s="241" t="s">
        <v>75</v>
      </c>
      <c r="C15" s="238">
        <v>0</v>
      </c>
      <c r="D15" s="238">
        <v>0</v>
      </c>
      <c r="E15" s="238">
        <f t="shared" si="1"/>
        <v>0</v>
      </c>
      <c r="F15" s="238">
        <v>0</v>
      </c>
      <c r="G15" s="238">
        <v>0</v>
      </c>
      <c r="H15" s="238">
        <f t="shared" si="2"/>
        <v>0</v>
      </c>
      <c r="I15" s="238">
        <v>0</v>
      </c>
      <c r="J15" s="238">
        <v>0</v>
      </c>
      <c r="K15" s="238">
        <f t="shared" si="3"/>
        <v>0</v>
      </c>
      <c r="L15" s="238">
        <v>0</v>
      </c>
      <c r="M15" s="238">
        <v>0</v>
      </c>
      <c r="N15" s="238">
        <f t="shared" si="4"/>
        <v>0</v>
      </c>
      <c r="O15" s="239">
        <f t="shared" si="5"/>
        <v>0</v>
      </c>
      <c r="P15" s="239">
        <f t="shared" si="0"/>
        <v>0</v>
      </c>
      <c r="Q15" s="239">
        <f t="shared" si="6"/>
        <v>0</v>
      </c>
    </row>
    <row r="16" spans="1:19" ht="17.25" customHeight="1" thickBot="1" x14ac:dyDescent="0.3">
      <c r="A16" s="240">
        <v>10</v>
      </c>
      <c r="B16" s="241" t="s">
        <v>76</v>
      </c>
      <c r="C16" s="238">
        <v>0</v>
      </c>
      <c r="D16" s="238">
        <v>0</v>
      </c>
      <c r="E16" s="238">
        <f t="shared" si="1"/>
        <v>0</v>
      </c>
      <c r="F16" s="238">
        <v>0</v>
      </c>
      <c r="G16" s="238">
        <v>0</v>
      </c>
      <c r="H16" s="238">
        <f t="shared" si="2"/>
        <v>0</v>
      </c>
      <c r="I16" s="238">
        <v>0</v>
      </c>
      <c r="J16" s="238">
        <v>0</v>
      </c>
      <c r="K16" s="238">
        <f t="shared" si="3"/>
        <v>0</v>
      </c>
      <c r="L16" s="238">
        <v>0</v>
      </c>
      <c r="M16" s="238">
        <v>0</v>
      </c>
      <c r="N16" s="238">
        <f t="shared" si="4"/>
        <v>0</v>
      </c>
      <c r="O16" s="239">
        <f t="shared" si="5"/>
        <v>0</v>
      </c>
      <c r="P16" s="239">
        <f t="shared" si="0"/>
        <v>0</v>
      </c>
      <c r="Q16" s="239">
        <f t="shared" si="6"/>
        <v>0</v>
      </c>
    </row>
    <row r="17" spans="1:20" ht="17.25" customHeight="1" thickBot="1" x14ac:dyDescent="0.3">
      <c r="A17" s="240">
        <v>11</v>
      </c>
      <c r="B17" s="241" t="s">
        <v>77</v>
      </c>
      <c r="C17" s="238">
        <v>0</v>
      </c>
      <c r="D17" s="238">
        <v>0</v>
      </c>
      <c r="E17" s="238">
        <f t="shared" si="1"/>
        <v>0</v>
      </c>
      <c r="F17" s="238">
        <v>0</v>
      </c>
      <c r="G17" s="238">
        <v>0</v>
      </c>
      <c r="H17" s="238">
        <f t="shared" si="2"/>
        <v>0</v>
      </c>
      <c r="I17" s="238">
        <v>0</v>
      </c>
      <c r="J17" s="238">
        <v>0</v>
      </c>
      <c r="K17" s="238">
        <f t="shared" si="3"/>
        <v>0</v>
      </c>
      <c r="L17" s="238">
        <v>0</v>
      </c>
      <c r="M17" s="238">
        <v>0</v>
      </c>
      <c r="N17" s="238">
        <f t="shared" si="4"/>
        <v>0</v>
      </c>
      <c r="O17" s="239">
        <f t="shared" si="5"/>
        <v>0</v>
      </c>
      <c r="P17" s="239">
        <f t="shared" si="0"/>
        <v>0</v>
      </c>
      <c r="Q17" s="239">
        <f t="shared" si="6"/>
        <v>0</v>
      </c>
    </row>
    <row r="18" spans="1:20" ht="17.25" customHeight="1" thickBot="1" x14ac:dyDescent="0.3">
      <c r="A18" s="240">
        <v>12</v>
      </c>
      <c r="B18" s="241" t="s">
        <v>78</v>
      </c>
      <c r="C18" s="238">
        <v>7</v>
      </c>
      <c r="D18" s="238">
        <v>0</v>
      </c>
      <c r="E18" s="238">
        <f t="shared" si="1"/>
        <v>7</v>
      </c>
      <c r="F18" s="238">
        <v>0</v>
      </c>
      <c r="G18" s="238">
        <v>0</v>
      </c>
      <c r="H18" s="238">
        <f t="shared" si="2"/>
        <v>0</v>
      </c>
      <c r="I18" s="238">
        <v>0</v>
      </c>
      <c r="J18" s="238">
        <v>0</v>
      </c>
      <c r="K18" s="238">
        <f t="shared" si="3"/>
        <v>0</v>
      </c>
      <c r="L18" s="238">
        <v>0</v>
      </c>
      <c r="M18" s="238">
        <v>0</v>
      </c>
      <c r="N18" s="238">
        <v>0</v>
      </c>
      <c r="O18" s="239">
        <v>0</v>
      </c>
      <c r="P18" s="239">
        <f t="shared" si="0"/>
        <v>0</v>
      </c>
      <c r="Q18" s="239">
        <v>0</v>
      </c>
    </row>
    <row r="19" spans="1:20" ht="17.25" customHeight="1" thickBot="1" x14ac:dyDescent="0.3">
      <c r="A19" s="240">
        <v>14</v>
      </c>
      <c r="B19" s="241" t="s">
        <v>79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f t="shared" si="2"/>
        <v>0</v>
      </c>
      <c r="I19" s="238">
        <v>0</v>
      </c>
      <c r="J19" s="238">
        <v>0</v>
      </c>
      <c r="K19" s="238">
        <f t="shared" si="3"/>
        <v>0</v>
      </c>
      <c r="L19" s="238">
        <v>0</v>
      </c>
      <c r="M19" s="238">
        <v>0</v>
      </c>
      <c r="N19" s="238">
        <f t="shared" si="4"/>
        <v>0</v>
      </c>
      <c r="O19" s="239">
        <f t="shared" si="5"/>
        <v>0</v>
      </c>
      <c r="P19" s="239">
        <f t="shared" si="0"/>
        <v>0</v>
      </c>
      <c r="Q19" s="239">
        <f t="shared" si="6"/>
        <v>0</v>
      </c>
      <c r="T19" t="s">
        <v>230</v>
      </c>
    </row>
    <row r="20" spans="1:20" ht="17.25" customHeight="1" thickBot="1" x14ac:dyDescent="0.3">
      <c r="A20" s="240">
        <v>15</v>
      </c>
      <c r="B20" s="241" t="s">
        <v>80</v>
      </c>
      <c r="C20" s="238">
        <v>12</v>
      </c>
      <c r="D20" s="238">
        <v>0</v>
      </c>
      <c r="E20" s="238">
        <f t="shared" si="1"/>
        <v>12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127</v>
      </c>
      <c r="M20" s="238">
        <v>47</v>
      </c>
      <c r="N20" s="238">
        <v>174</v>
      </c>
      <c r="O20" s="239">
        <v>0</v>
      </c>
      <c r="P20" s="239">
        <v>0</v>
      </c>
      <c r="Q20" s="239">
        <f t="shared" si="6"/>
        <v>0</v>
      </c>
    </row>
    <row r="21" spans="1:20" ht="17.25" customHeight="1" thickBot="1" x14ac:dyDescent="0.3">
      <c r="A21" s="240">
        <v>17</v>
      </c>
      <c r="B21" s="241" t="s">
        <v>81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9">
        <f t="shared" si="5"/>
        <v>0</v>
      </c>
      <c r="P21" s="239">
        <f t="shared" si="0"/>
        <v>0</v>
      </c>
      <c r="Q21" s="239">
        <f t="shared" si="6"/>
        <v>0</v>
      </c>
    </row>
    <row r="22" spans="1:20" ht="17.25" customHeight="1" thickBot="1" x14ac:dyDescent="0.3">
      <c r="A22" s="240">
        <v>20</v>
      </c>
      <c r="B22" s="241" t="s">
        <v>82</v>
      </c>
      <c r="C22" s="238">
        <v>0</v>
      </c>
      <c r="D22" s="238">
        <v>0</v>
      </c>
      <c r="E22" s="238">
        <f t="shared" si="1"/>
        <v>0</v>
      </c>
      <c r="F22" s="238">
        <v>0</v>
      </c>
      <c r="G22" s="238">
        <v>0</v>
      </c>
      <c r="H22" s="238">
        <f t="shared" si="2"/>
        <v>0</v>
      </c>
      <c r="I22" s="238">
        <v>0</v>
      </c>
      <c r="J22" s="238">
        <v>0</v>
      </c>
      <c r="K22" s="238">
        <f t="shared" si="3"/>
        <v>0</v>
      </c>
      <c r="L22" s="238">
        <v>0</v>
      </c>
      <c r="M22" s="238">
        <v>0</v>
      </c>
      <c r="N22" s="238">
        <f t="shared" si="4"/>
        <v>0</v>
      </c>
      <c r="O22" s="239">
        <v>0</v>
      </c>
      <c r="P22" s="239">
        <f t="shared" si="0"/>
        <v>0</v>
      </c>
      <c r="Q22" s="239">
        <f t="shared" si="6"/>
        <v>0</v>
      </c>
    </row>
    <row r="23" spans="1:20" ht="17.25" customHeight="1" thickBot="1" x14ac:dyDescent="0.3">
      <c r="A23" s="240">
        <v>21</v>
      </c>
      <c r="B23" s="241" t="s">
        <v>83</v>
      </c>
      <c r="C23" s="238">
        <v>0</v>
      </c>
      <c r="D23" s="238">
        <v>0</v>
      </c>
      <c r="E23" s="238">
        <f t="shared" si="1"/>
        <v>0</v>
      </c>
      <c r="F23" s="238">
        <v>0</v>
      </c>
      <c r="G23" s="238">
        <v>0</v>
      </c>
      <c r="H23" s="238">
        <f t="shared" si="2"/>
        <v>0</v>
      </c>
      <c r="I23" s="238">
        <v>0</v>
      </c>
      <c r="J23" s="238">
        <v>0</v>
      </c>
      <c r="K23" s="238">
        <f t="shared" si="3"/>
        <v>0</v>
      </c>
      <c r="L23" s="238">
        <v>0</v>
      </c>
      <c r="M23" s="238">
        <v>0</v>
      </c>
      <c r="N23" s="238">
        <f t="shared" si="4"/>
        <v>0</v>
      </c>
      <c r="O23" s="239">
        <f t="shared" si="5"/>
        <v>0</v>
      </c>
      <c r="P23" s="239">
        <f t="shared" si="0"/>
        <v>0</v>
      </c>
      <c r="Q23" s="239">
        <f t="shared" si="6"/>
        <v>0</v>
      </c>
    </row>
    <row r="24" spans="1:20" ht="17.25" customHeight="1" thickBot="1" x14ac:dyDescent="0.3">
      <c r="A24" s="240">
        <v>22</v>
      </c>
      <c r="B24" s="241" t="s">
        <v>84</v>
      </c>
      <c r="C24" s="238">
        <v>3</v>
      </c>
      <c r="D24" s="238">
        <v>6</v>
      </c>
      <c r="E24" s="238">
        <v>9</v>
      </c>
      <c r="F24" s="238">
        <v>0</v>
      </c>
      <c r="G24" s="238">
        <v>0</v>
      </c>
      <c r="H24" s="238">
        <f t="shared" si="2"/>
        <v>0</v>
      </c>
      <c r="I24" s="238">
        <v>0</v>
      </c>
      <c r="J24" s="238">
        <v>0</v>
      </c>
      <c r="K24" s="238">
        <v>0</v>
      </c>
      <c r="L24" s="238">
        <v>8</v>
      </c>
      <c r="M24" s="238">
        <v>62</v>
      </c>
      <c r="N24" s="238">
        <v>70</v>
      </c>
      <c r="O24" s="239">
        <v>0</v>
      </c>
      <c r="P24" s="239">
        <v>0</v>
      </c>
      <c r="Q24" s="239">
        <v>0</v>
      </c>
    </row>
    <row r="25" spans="1:20" ht="17.25" customHeight="1" thickBot="1" x14ac:dyDescent="0.3">
      <c r="A25" s="240">
        <v>25</v>
      </c>
      <c r="B25" s="241" t="s">
        <v>85</v>
      </c>
      <c r="C25" s="238">
        <v>20</v>
      </c>
      <c r="D25" s="238">
        <v>8</v>
      </c>
      <c r="E25" s="238">
        <f t="shared" si="1"/>
        <v>28</v>
      </c>
      <c r="F25" s="238">
        <v>0</v>
      </c>
      <c r="G25" s="238">
        <v>0</v>
      </c>
      <c r="H25" s="238">
        <f t="shared" si="2"/>
        <v>0</v>
      </c>
      <c r="I25" s="238">
        <v>0</v>
      </c>
      <c r="J25" s="238">
        <v>0</v>
      </c>
      <c r="K25" s="238">
        <v>0</v>
      </c>
      <c r="L25" s="238">
        <v>86</v>
      </c>
      <c r="M25" s="238">
        <v>159</v>
      </c>
      <c r="N25" s="238">
        <f t="shared" si="4"/>
        <v>245</v>
      </c>
      <c r="O25" s="239">
        <v>0</v>
      </c>
      <c r="P25" s="239">
        <v>0</v>
      </c>
      <c r="Q25" s="239">
        <v>0</v>
      </c>
      <c r="S25" t="s">
        <v>230</v>
      </c>
    </row>
    <row r="26" spans="1:20" ht="17.25" customHeight="1" thickBot="1" x14ac:dyDescent="0.3">
      <c r="A26" s="240">
        <v>27</v>
      </c>
      <c r="B26" s="241" t="s">
        <v>265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f t="shared" si="2"/>
        <v>0</v>
      </c>
      <c r="I26" s="238">
        <v>0</v>
      </c>
      <c r="J26" s="238"/>
      <c r="K26" s="238">
        <f t="shared" si="3"/>
        <v>0</v>
      </c>
      <c r="L26" s="238">
        <v>0</v>
      </c>
      <c r="M26" s="238">
        <v>0</v>
      </c>
      <c r="N26" s="238">
        <f t="shared" si="4"/>
        <v>0</v>
      </c>
      <c r="O26" s="239">
        <v>0</v>
      </c>
      <c r="P26" s="239">
        <v>0</v>
      </c>
      <c r="Q26" s="239">
        <v>0</v>
      </c>
    </row>
    <row r="27" spans="1:20" ht="17.25" customHeight="1" thickBot="1" x14ac:dyDescent="0.3">
      <c r="A27" s="240">
        <v>32</v>
      </c>
      <c r="B27" s="241" t="s">
        <v>86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f t="shared" si="2"/>
        <v>0</v>
      </c>
      <c r="I27" s="238">
        <v>0</v>
      </c>
      <c r="J27" s="238">
        <v>0</v>
      </c>
      <c r="K27" s="238">
        <f t="shared" si="3"/>
        <v>0</v>
      </c>
      <c r="L27" s="238">
        <v>0</v>
      </c>
      <c r="M27" s="238">
        <v>0</v>
      </c>
      <c r="N27" s="238">
        <v>0</v>
      </c>
      <c r="O27" s="239">
        <f t="shared" si="5"/>
        <v>0</v>
      </c>
      <c r="P27" s="239">
        <f t="shared" si="0"/>
        <v>0</v>
      </c>
      <c r="Q27" s="239">
        <f t="shared" si="6"/>
        <v>0</v>
      </c>
      <c r="T27" t="s">
        <v>230</v>
      </c>
    </row>
    <row r="28" spans="1:20" ht="23.25" customHeight="1" thickBot="1" x14ac:dyDescent="0.3">
      <c r="A28" s="242"/>
      <c r="B28" s="243" t="s">
        <v>27</v>
      </c>
      <c r="C28" s="238">
        <f>SUM(C20:C25)</f>
        <v>35</v>
      </c>
      <c r="D28" s="238">
        <f>SUM(D8:D27)</f>
        <v>14</v>
      </c>
      <c r="E28" s="238">
        <f t="shared" si="1"/>
        <v>49</v>
      </c>
      <c r="F28" s="238">
        <f>SUM(F8:F27)</f>
        <v>0</v>
      </c>
      <c r="G28" s="238">
        <v>0</v>
      </c>
      <c r="H28" s="238">
        <f t="shared" si="2"/>
        <v>0</v>
      </c>
      <c r="I28" s="238">
        <f>SUM(I8:I27)</f>
        <v>0</v>
      </c>
      <c r="J28" s="238">
        <f>SUM(J8:J27)</f>
        <v>0</v>
      </c>
      <c r="K28" s="238">
        <f t="shared" si="3"/>
        <v>0</v>
      </c>
      <c r="L28" s="238">
        <v>221</v>
      </c>
      <c r="M28" s="238">
        <f>SUM(M20:M25)</f>
        <v>268</v>
      </c>
      <c r="N28" s="238">
        <f t="shared" ref="N28" si="7">L28+M28</f>
        <v>489</v>
      </c>
      <c r="O28" s="244">
        <v>0</v>
      </c>
      <c r="P28" s="244">
        <v>0</v>
      </c>
      <c r="Q28" s="239">
        <v>0</v>
      </c>
    </row>
    <row r="29" spans="1:20" ht="17.25" customHeight="1" thickBot="1" x14ac:dyDescent="0.3">
      <c r="A29" s="242"/>
      <c r="B29" s="245" t="s">
        <v>87</v>
      </c>
      <c r="C29" s="246"/>
      <c r="D29" s="246"/>
      <c r="E29" s="238">
        <f t="shared" si="1"/>
        <v>0</v>
      </c>
      <c r="F29" s="246"/>
      <c r="G29" s="246"/>
      <c r="H29" s="238">
        <f t="shared" si="2"/>
        <v>0</v>
      </c>
      <c r="I29" s="246"/>
      <c r="J29" s="246"/>
      <c r="K29" s="238">
        <f t="shared" si="3"/>
        <v>0</v>
      </c>
      <c r="L29" s="238">
        <v>0</v>
      </c>
      <c r="M29" s="238">
        <v>0</v>
      </c>
      <c r="N29" s="238">
        <v>0</v>
      </c>
      <c r="O29" s="239">
        <f t="shared" si="5"/>
        <v>0</v>
      </c>
      <c r="P29" s="239">
        <f t="shared" si="0"/>
        <v>0</v>
      </c>
      <c r="Q29" s="239">
        <f t="shared" si="6"/>
        <v>0</v>
      </c>
    </row>
    <row r="30" spans="1:20" ht="17.25" customHeight="1" thickBot="1" x14ac:dyDescent="0.3">
      <c r="A30" s="240">
        <v>1</v>
      </c>
      <c r="B30" s="247" t="s">
        <v>88</v>
      </c>
      <c r="C30" s="238">
        <v>0</v>
      </c>
      <c r="D30" s="238">
        <v>0</v>
      </c>
      <c r="E30" s="238">
        <f t="shared" si="1"/>
        <v>0</v>
      </c>
      <c r="F30" s="238">
        <v>0</v>
      </c>
      <c r="G30" s="238">
        <v>0</v>
      </c>
      <c r="H30" s="238">
        <f t="shared" si="2"/>
        <v>0</v>
      </c>
      <c r="I30" s="238">
        <v>0</v>
      </c>
      <c r="J30" s="238">
        <v>0</v>
      </c>
      <c r="K30" s="238">
        <f t="shared" si="3"/>
        <v>0</v>
      </c>
      <c r="L30" s="238">
        <v>0</v>
      </c>
      <c r="M30" s="238">
        <v>0</v>
      </c>
      <c r="N30" s="238">
        <f t="shared" si="4"/>
        <v>0</v>
      </c>
      <c r="O30" s="239">
        <f t="shared" si="5"/>
        <v>0</v>
      </c>
      <c r="P30" s="239">
        <f t="shared" si="0"/>
        <v>0</v>
      </c>
      <c r="Q30" s="239">
        <f t="shared" si="6"/>
        <v>0</v>
      </c>
    </row>
    <row r="31" spans="1:20" ht="17.25" customHeight="1" thickBot="1" x14ac:dyDescent="0.3">
      <c r="A31" s="240">
        <v>2</v>
      </c>
      <c r="B31" s="247" t="s">
        <v>89</v>
      </c>
      <c r="C31" s="238">
        <v>0</v>
      </c>
      <c r="D31" s="238">
        <v>0</v>
      </c>
      <c r="E31" s="238">
        <f t="shared" si="1"/>
        <v>0</v>
      </c>
      <c r="F31" s="238">
        <v>0</v>
      </c>
      <c r="G31" s="238">
        <v>0</v>
      </c>
      <c r="H31" s="238">
        <f t="shared" si="2"/>
        <v>0</v>
      </c>
      <c r="I31" s="238">
        <v>0</v>
      </c>
      <c r="J31" s="238">
        <v>0</v>
      </c>
      <c r="K31" s="238">
        <f t="shared" si="3"/>
        <v>0</v>
      </c>
      <c r="L31" s="238">
        <v>0</v>
      </c>
      <c r="M31" s="238">
        <v>0</v>
      </c>
      <c r="N31" s="238">
        <f t="shared" si="4"/>
        <v>0</v>
      </c>
      <c r="O31" s="239">
        <f t="shared" si="5"/>
        <v>0</v>
      </c>
      <c r="P31" s="239">
        <f t="shared" si="0"/>
        <v>0</v>
      </c>
      <c r="Q31" s="239">
        <f t="shared" si="6"/>
        <v>0</v>
      </c>
      <c r="T31" t="s">
        <v>230</v>
      </c>
    </row>
    <row r="32" spans="1:20" ht="17.25" customHeight="1" thickBot="1" x14ac:dyDescent="0.3">
      <c r="A32" s="240">
        <v>3</v>
      </c>
      <c r="B32" s="245" t="s">
        <v>90</v>
      </c>
      <c r="C32" s="238">
        <v>0</v>
      </c>
      <c r="D32" s="238">
        <v>0</v>
      </c>
      <c r="E32" s="238">
        <f t="shared" si="1"/>
        <v>0</v>
      </c>
      <c r="F32" s="238">
        <v>0</v>
      </c>
      <c r="G32" s="238">
        <v>0</v>
      </c>
      <c r="H32" s="238">
        <f t="shared" si="2"/>
        <v>0</v>
      </c>
      <c r="I32" s="238">
        <v>0</v>
      </c>
      <c r="J32" s="238">
        <v>0</v>
      </c>
      <c r="K32" s="238">
        <f t="shared" si="3"/>
        <v>0</v>
      </c>
      <c r="L32" s="238">
        <v>0</v>
      </c>
      <c r="M32" s="238">
        <v>0</v>
      </c>
      <c r="N32" s="238">
        <f t="shared" si="4"/>
        <v>0</v>
      </c>
      <c r="O32" s="239">
        <f t="shared" si="5"/>
        <v>0</v>
      </c>
      <c r="P32" s="239">
        <f t="shared" si="0"/>
        <v>0</v>
      </c>
      <c r="Q32" s="239">
        <f t="shared" si="6"/>
        <v>0</v>
      </c>
    </row>
    <row r="33" spans="1:20" ht="17.25" customHeight="1" thickBot="1" x14ac:dyDescent="0.3">
      <c r="A33" s="240">
        <v>8</v>
      </c>
      <c r="B33" s="247" t="s">
        <v>91</v>
      </c>
      <c r="C33" s="238">
        <v>0</v>
      </c>
      <c r="D33" s="238">
        <v>0</v>
      </c>
      <c r="E33" s="238">
        <f t="shared" si="1"/>
        <v>0</v>
      </c>
      <c r="F33" s="238">
        <v>0</v>
      </c>
      <c r="G33" s="238">
        <v>0</v>
      </c>
      <c r="H33" s="238">
        <f t="shared" si="2"/>
        <v>0</v>
      </c>
      <c r="I33" s="238">
        <v>0</v>
      </c>
      <c r="J33" s="238">
        <v>0</v>
      </c>
      <c r="K33" s="238">
        <f t="shared" si="3"/>
        <v>0</v>
      </c>
      <c r="L33" s="238">
        <v>0</v>
      </c>
      <c r="M33" s="238">
        <v>0</v>
      </c>
      <c r="N33" s="238">
        <f t="shared" si="4"/>
        <v>0</v>
      </c>
      <c r="O33" s="239">
        <f t="shared" si="5"/>
        <v>0</v>
      </c>
      <c r="P33" s="239">
        <f t="shared" si="0"/>
        <v>0</v>
      </c>
      <c r="Q33" s="239">
        <f t="shared" si="6"/>
        <v>0</v>
      </c>
    </row>
    <row r="34" spans="1:20" ht="17.25" customHeight="1" thickBot="1" x14ac:dyDescent="0.3">
      <c r="A34" s="240"/>
      <c r="B34" s="248" t="s">
        <v>32</v>
      </c>
      <c r="C34" s="238">
        <v>0</v>
      </c>
      <c r="D34" s="238">
        <v>0</v>
      </c>
      <c r="E34" s="238">
        <f t="shared" si="1"/>
        <v>0</v>
      </c>
      <c r="F34" s="238">
        <v>0</v>
      </c>
      <c r="G34" s="238">
        <v>0</v>
      </c>
      <c r="H34" s="238">
        <f t="shared" si="2"/>
        <v>0</v>
      </c>
      <c r="I34" s="238">
        <v>0</v>
      </c>
      <c r="J34" s="238">
        <v>0</v>
      </c>
      <c r="K34" s="238">
        <f t="shared" si="3"/>
        <v>0</v>
      </c>
      <c r="L34" s="238">
        <v>0</v>
      </c>
      <c r="M34" s="238">
        <v>0</v>
      </c>
      <c r="N34" s="238">
        <f t="shared" si="4"/>
        <v>0</v>
      </c>
      <c r="O34" s="239">
        <f t="shared" si="5"/>
        <v>0</v>
      </c>
      <c r="P34" s="239">
        <f t="shared" si="0"/>
        <v>0</v>
      </c>
      <c r="Q34" s="239">
        <f t="shared" si="6"/>
        <v>0</v>
      </c>
    </row>
    <row r="35" spans="1:20" ht="17.25" customHeight="1" thickBot="1" x14ac:dyDescent="0.3">
      <c r="A35" s="240"/>
      <c r="B35" s="249" t="s">
        <v>92</v>
      </c>
      <c r="C35" s="246"/>
      <c r="D35" s="246"/>
      <c r="E35" s="238">
        <f t="shared" si="1"/>
        <v>0</v>
      </c>
      <c r="F35" s="246"/>
      <c r="G35" s="246"/>
      <c r="H35" s="238">
        <f t="shared" si="2"/>
        <v>0</v>
      </c>
      <c r="I35" s="238">
        <v>0</v>
      </c>
      <c r="J35" s="238">
        <v>0</v>
      </c>
      <c r="K35" s="238">
        <f t="shared" si="3"/>
        <v>0</v>
      </c>
      <c r="L35" s="238">
        <v>0</v>
      </c>
      <c r="M35" s="238">
        <v>0</v>
      </c>
      <c r="N35" s="238">
        <f t="shared" si="4"/>
        <v>0</v>
      </c>
      <c r="O35" s="239">
        <f t="shared" si="5"/>
        <v>0</v>
      </c>
      <c r="P35" s="239">
        <f t="shared" si="0"/>
        <v>0</v>
      </c>
      <c r="Q35" s="239">
        <f t="shared" si="6"/>
        <v>0</v>
      </c>
    </row>
    <row r="36" spans="1:20" ht="17.25" customHeight="1" thickBot="1" x14ac:dyDescent="0.3">
      <c r="A36" s="240">
        <v>1</v>
      </c>
      <c r="B36" s="241" t="s">
        <v>93</v>
      </c>
      <c r="C36" s="238">
        <v>0</v>
      </c>
      <c r="D36" s="238">
        <v>0</v>
      </c>
      <c r="E36" s="238">
        <f t="shared" si="1"/>
        <v>0</v>
      </c>
      <c r="F36" s="238">
        <v>0</v>
      </c>
      <c r="G36" s="238">
        <v>0</v>
      </c>
      <c r="H36" s="238">
        <f t="shared" si="2"/>
        <v>0</v>
      </c>
      <c r="I36" s="238">
        <v>0</v>
      </c>
      <c r="J36" s="238">
        <v>0</v>
      </c>
      <c r="K36" s="238">
        <f t="shared" si="3"/>
        <v>0</v>
      </c>
      <c r="L36" s="238">
        <v>0</v>
      </c>
      <c r="M36" s="238">
        <v>0</v>
      </c>
      <c r="N36" s="238">
        <f t="shared" si="4"/>
        <v>0</v>
      </c>
      <c r="O36" s="239">
        <f t="shared" si="5"/>
        <v>0</v>
      </c>
      <c r="P36" s="239">
        <f t="shared" si="0"/>
        <v>0</v>
      </c>
      <c r="Q36" s="239">
        <f t="shared" si="6"/>
        <v>0</v>
      </c>
    </row>
    <row r="37" spans="1:20" ht="17.25" customHeight="1" thickBot="1" x14ac:dyDescent="0.3">
      <c r="A37" s="240"/>
      <c r="B37" s="249" t="s">
        <v>94</v>
      </c>
      <c r="C37" s="238">
        <v>0</v>
      </c>
      <c r="D37" s="238">
        <v>0</v>
      </c>
      <c r="E37" s="238">
        <f t="shared" si="1"/>
        <v>0</v>
      </c>
      <c r="F37" s="238">
        <v>0</v>
      </c>
      <c r="G37" s="238">
        <v>0</v>
      </c>
      <c r="H37" s="238">
        <f t="shared" si="2"/>
        <v>0</v>
      </c>
      <c r="I37" s="238">
        <v>0</v>
      </c>
      <c r="J37" s="238">
        <v>0</v>
      </c>
      <c r="K37" s="238">
        <f t="shared" si="3"/>
        <v>0</v>
      </c>
      <c r="L37" s="246"/>
      <c r="M37" s="238">
        <v>0</v>
      </c>
      <c r="N37" s="238">
        <f t="shared" si="4"/>
        <v>0</v>
      </c>
      <c r="O37" s="239">
        <f t="shared" si="5"/>
        <v>0</v>
      </c>
      <c r="P37" s="239">
        <f t="shared" si="0"/>
        <v>0</v>
      </c>
      <c r="Q37" s="239">
        <f t="shared" si="6"/>
        <v>0</v>
      </c>
    </row>
    <row r="38" spans="1:20" ht="17.25" customHeight="1" thickBot="1" x14ac:dyDescent="0.3">
      <c r="A38" s="240">
        <v>1</v>
      </c>
      <c r="B38" s="241" t="s">
        <v>95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f t="shared" si="2"/>
        <v>0</v>
      </c>
      <c r="I38" s="238">
        <v>0</v>
      </c>
      <c r="J38" s="238">
        <v>0</v>
      </c>
      <c r="K38" s="238">
        <f t="shared" si="3"/>
        <v>0</v>
      </c>
      <c r="L38" s="238">
        <v>0</v>
      </c>
      <c r="M38" s="238">
        <v>0</v>
      </c>
      <c r="N38" s="238">
        <v>0</v>
      </c>
      <c r="O38" s="239">
        <f t="shared" si="5"/>
        <v>0</v>
      </c>
      <c r="P38" s="239">
        <f t="shared" si="0"/>
        <v>0</v>
      </c>
      <c r="Q38" s="250">
        <f t="shared" si="6"/>
        <v>0</v>
      </c>
    </row>
    <row r="39" spans="1:20" ht="17.25" customHeight="1" thickBot="1" x14ac:dyDescent="0.3">
      <c r="A39" s="235"/>
      <c r="B39" s="251" t="s">
        <v>37</v>
      </c>
      <c r="C39" s="238">
        <v>0</v>
      </c>
      <c r="D39" s="238">
        <v>0</v>
      </c>
      <c r="E39" s="238">
        <f t="shared" si="1"/>
        <v>0</v>
      </c>
      <c r="F39" s="238">
        <v>0</v>
      </c>
      <c r="G39" s="238">
        <v>0</v>
      </c>
      <c r="H39" s="238">
        <f t="shared" si="2"/>
        <v>0</v>
      </c>
      <c r="I39" s="238">
        <v>0</v>
      </c>
      <c r="J39" s="238">
        <v>0</v>
      </c>
      <c r="K39" s="238">
        <f t="shared" si="3"/>
        <v>0</v>
      </c>
      <c r="L39" s="238">
        <v>0</v>
      </c>
      <c r="M39" s="238">
        <v>0</v>
      </c>
      <c r="N39" s="238">
        <f t="shared" si="4"/>
        <v>0</v>
      </c>
      <c r="O39" s="239">
        <f t="shared" si="5"/>
        <v>0</v>
      </c>
      <c r="P39" s="239">
        <f t="shared" si="0"/>
        <v>0</v>
      </c>
      <c r="Q39" s="239">
        <f t="shared" si="6"/>
        <v>0</v>
      </c>
    </row>
    <row r="40" spans="1:20" ht="17.25" customHeight="1" thickBot="1" x14ac:dyDescent="0.3">
      <c r="A40" s="240">
        <v>1</v>
      </c>
      <c r="B40" s="241" t="s">
        <v>96</v>
      </c>
      <c r="C40" s="238">
        <v>0</v>
      </c>
      <c r="D40" s="246"/>
      <c r="E40" s="238">
        <v>0</v>
      </c>
      <c r="F40" s="238">
        <v>0</v>
      </c>
      <c r="G40" s="238">
        <v>0</v>
      </c>
      <c r="H40" s="238">
        <f t="shared" si="2"/>
        <v>0</v>
      </c>
      <c r="I40" s="238">
        <v>0</v>
      </c>
      <c r="J40" s="238">
        <v>0</v>
      </c>
      <c r="K40" s="238">
        <f t="shared" si="3"/>
        <v>0</v>
      </c>
      <c r="L40" s="238">
        <v>0</v>
      </c>
      <c r="M40" s="238">
        <v>0</v>
      </c>
      <c r="N40" s="238">
        <v>0</v>
      </c>
      <c r="O40" s="239">
        <v>0</v>
      </c>
      <c r="P40" s="239">
        <f t="shared" si="0"/>
        <v>0</v>
      </c>
      <c r="Q40" s="239">
        <f t="shared" si="6"/>
        <v>0</v>
      </c>
    </row>
    <row r="41" spans="1:20" ht="17.25" customHeight="1" thickBot="1" x14ac:dyDescent="0.3">
      <c r="A41" s="240"/>
      <c r="B41" s="249" t="s">
        <v>97</v>
      </c>
      <c r="C41" s="238">
        <v>0</v>
      </c>
      <c r="D41" s="238">
        <v>0</v>
      </c>
      <c r="E41" s="238">
        <f t="shared" si="1"/>
        <v>0</v>
      </c>
      <c r="F41" s="238">
        <v>0</v>
      </c>
      <c r="G41" s="238">
        <v>0</v>
      </c>
      <c r="H41" s="238">
        <f t="shared" si="2"/>
        <v>0</v>
      </c>
      <c r="I41" s="238">
        <v>0</v>
      </c>
      <c r="J41" s="238">
        <v>0</v>
      </c>
      <c r="K41" s="238">
        <f t="shared" si="3"/>
        <v>0</v>
      </c>
      <c r="L41" s="238">
        <v>0</v>
      </c>
      <c r="M41" s="238">
        <v>0</v>
      </c>
      <c r="N41" s="238">
        <f t="shared" si="4"/>
        <v>0</v>
      </c>
      <c r="O41" s="239">
        <f t="shared" si="5"/>
        <v>0</v>
      </c>
      <c r="P41" s="239">
        <f t="shared" si="0"/>
        <v>0</v>
      </c>
      <c r="Q41" s="239">
        <f t="shared" si="6"/>
        <v>0</v>
      </c>
      <c r="T41" t="s">
        <v>230</v>
      </c>
    </row>
    <row r="42" spans="1:20" ht="12.75" customHeight="1" thickBot="1" x14ac:dyDescent="0.3">
      <c r="A42" s="240">
        <v>1</v>
      </c>
      <c r="B42" s="241" t="s">
        <v>40</v>
      </c>
      <c r="C42" s="238">
        <v>0</v>
      </c>
      <c r="D42" s="238">
        <v>0</v>
      </c>
      <c r="E42" s="238">
        <f t="shared" si="1"/>
        <v>0</v>
      </c>
      <c r="F42" s="238">
        <v>0</v>
      </c>
      <c r="G42" s="238">
        <v>0</v>
      </c>
      <c r="H42" s="238">
        <f t="shared" si="2"/>
        <v>0</v>
      </c>
      <c r="I42" s="238">
        <v>0</v>
      </c>
      <c r="J42" s="238">
        <v>0</v>
      </c>
      <c r="K42" s="238">
        <f t="shared" si="3"/>
        <v>0</v>
      </c>
      <c r="L42" s="238">
        <v>0</v>
      </c>
      <c r="M42" s="238">
        <v>0</v>
      </c>
      <c r="N42" s="238">
        <f t="shared" si="4"/>
        <v>0</v>
      </c>
      <c r="O42" s="239">
        <f t="shared" si="5"/>
        <v>0</v>
      </c>
      <c r="P42" s="239">
        <f t="shared" si="0"/>
        <v>0</v>
      </c>
      <c r="Q42" s="239">
        <f t="shared" si="6"/>
        <v>0</v>
      </c>
    </row>
    <row r="43" spans="1:20" ht="12" customHeight="1" thickBot="1" x14ac:dyDescent="0.3">
      <c r="A43" s="240">
        <v>2</v>
      </c>
      <c r="B43" s="241" t="s">
        <v>41</v>
      </c>
      <c r="C43" s="238">
        <v>0</v>
      </c>
      <c r="D43" s="246"/>
      <c r="E43" s="238">
        <f t="shared" si="1"/>
        <v>0</v>
      </c>
      <c r="F43" s="238">
        <v>0</v>
      </c>
      <c r="G43" s="238">
        <v>0</v>
      </c>
      <c r="H43" s="238">
        <f t="shared" si="2"/>
        <v>0</v>
      </c>
      <c r="I43" s="238">
        <v>0</v>
      </c>
      <c r="J43" s="238">
        <v>0</v>
      </c>
      <c r="K43" s="238">
        <f t="shared" si="3"/>
        <v>0</v>
      </c>
      <c r="L43" s="238">
        <v>0</v>
      </c>
      <c r="M43" s="238">
        <v>0</v>
      </c>
      <c r="N43" s="238">
        <f t="shared" si="4"/>
        <v>0</v>
      </c>
      <c r="O43" s="239">
        <f t="shared" si="5"/>
        <v>0</v>
      </c>
      <c r="P43" s="239">
        <f t="shared" si="0"/>
        <v>0</v>
      </c>
      <c r="Q43" s="239">
        <f t="shared" si="6"/>
        <v>0</v>
      </c>
    </row>
    <row r="44" spans="1:20" ht="12" customHeight="1" thickBot="1" x14ac:dyDescent="0.3">
      <c r="A44" s="240">
        <v>3</v>
      </c>
      <c r="B44" s="241" t="s">
        <v>42</v>
      </c>
      <c r="C44" s="238">
        <v>0</v>
      </c>
      <c r="D44" s="238">
        <v>0</v>
      </c>
      <c r="E44" s="238">
        <f t="shared" si="1"/>
        <v>0</v>
      </c>
      <c r="F44" s="238">
        <v>0</v>
      </c>
      <c r="G44" s="238">
        <v>0</v>
      </c>
      <c r="H44" s="238">
        <f t="shared" si="2"/>
        <v>0</v>
      </c>
      <c r="I44" s="238">
        <v>0</v>
      </c>
      <c r="J44" s="238">
        <v>0</v>
      </c>
      <c r="K44" s="238">
        <f t="shared" si="3"/>
        <v>0</v>
      </c>
      <c r="L44" s="238">
        <v>0</v>
      </c>
      <c r="M44" s="238">
        <v>0</v>
      </c>
      <c r="N44" s="238">
        <f t="shared" si="4"/>
        <v>0</v>
      </c>
      <c r="O44" s="239">
        <f t="shared" si="5"/>
        <v>0</v>
      </c>
      <c r="P44" s="239">
        <f t="shared" si="0"/>
        <v>0</v>
      </c>
      <c r="Q44" s="239">
        <f t="shared" si="6"/>
        <v>0</v>
      </c>
    </row>
    <row r="45" spans="1:20" ht="17.25" customHeight="1" thickBot="1" x14ac:dyDescent="0.3">
      <c r="A45" s="240"/>
      <c r="B45" s="248" t="s">
        <v>43</v>
      </c>
      <c r="C45" s="238">
        <v>0</v>
      </c>
      <c r="D45" s="238">
        <v>0</v>
      </c>
      <c r="E45" s="238">
        <f t="shared" si="1"/>
        <v>0</v>
      </c>
      <c r="F45" s="238">
        <v>0</v>
      </c>
      <c r="G45" s="238">
        <v>0</v>
      </c>
      <c r="H45" s="238">
        <f t="shared" si="2"/>
        <v>0</v>
      </c>
      <c r="I45" s="238">
        <v>0</v>
      </c>
      <c r="J45" s="238">
        <v>0</v>
      </c>
      <c r="K45" s="238">
        <f t="shared" si="3"/>
        <v>0</v>
      </c>
      <c r="L45" s="238">
        <v>0</v>
      </c>
      <c r="M45" s="238">
        <v>0</v>
      </c>
      <c r="N45" s="238">
        <f t="shared" si="4"/>
        <v>0</v>
      </c>
      <c r="O45" s="239">
        <f t="shared" si="5"/>
        <v>0</v>
      </c>
      <c r="P45" s="239">
        <f t="shared" si="0"/>
        <v>0</v>
      </c>
      <c r="Q45" s="239">
        <f t="shared" si="6"/>
        <v>0</v>
      </c>
      <c r="S45" t="s">
        <v>230</v>
      </c>
    </row>
    <row r="46" spans="1:20" ht="17.25" customHeight="1" thickBot="1" x14ac:dyDescent="0.3">
      <c r="A46" s="240"/>
      <c r="B46" s="252" t="s">
        <v>44</v>
      </c>
      <c r="C46" s="238">
        <v>0</v>
      </c>
      <c r="D46" s="238">
        <v>0</v>
      </c>
      <c r="E46" s="238">
        <f t="shared" si="1"/>
        <v>0</v>
      </c>
      <c r="F46" s="238">
        <v>0</v>
      </c>
      <c r="G46" s="238">
        <v>0</v>
      </c>
      <c r="H46" s="238">
        <f t="shared" si="2"/>
        <v>0</v>
      </c>
      <c r="I46" s="238">
        <v>0</v>
      </c>
      <c r="J46" s="238">
        <v>0</v>
      </c>
      <c r="K46" s="238">
        <f t="shared" si="3"/>
        <v>0</v>
      </c>
      <c r="L46" s="238">
        <v>0</v>
      </c>
      <c r="M46" s="238">
        <v>0</v>
      </c>
      <c r="N46" s="238">
        <f t="shared" si="4"/>
        <v>0</v>
      </c>
      <c r="O46" s="239">
        <f t="shared" si="5"/>
        <v>0</v>
      </c>
      <c r="P46" s="239">
        <f t="shared" si="0"/>
        <v>0</v>
      </c>
      <c r="Q46" s="239">
        <f t="shared" si="6"/>
        <v>0</v>
      </c>
    </row>
    <row r="47" spans="1:20" ht="12.75" customHeight="1" thickBot="1" x14ac:dyDescent="0.3">
      <c r="A47" s="240">
        <v>1</v>
      </c>
      <c r="B47" s="241" t="s">
        <v>98</v>
      </c>
      <c r="C47" s="238">
        <v>0</v>
      </c>
      <c r="D47" s="238">
        <v>0</v>
      </c>
      <c r="E47" s="238">
        <v>0</v>
      </c>
      <c r="F47" s="238">
        <v>0</v>
      </c>
      <c r="G47" s="238">
        <v>0</v>
      </c>
      <c r="H47" s="238">
        <f t="shared" si="2"/>
        <v>0</v>
      </c>
      <c r="I47" s="238">
        <v>0</v>
      </c>
      <c r="J47" s="238">
        <v>0</v>
      </c>
      <c r="K47" s="238">
        <f t="shared" si="3"/>
        <v>0</v>
      </c>
      <c r="L47" s="238">
        <v>0</v>
      </c>
      <c r="M47" s="238">
        <v>0</v>
      </c>
      <c r="N47" s="238">
        <f t="shared" si="4"/>
        <v>0</v>
      </c>
      <c r="O47" s="239">
        <f t="shared" si="5"/>
        <v>0</v>
      </c>
      <c r="P47" s="239">
        <f t="shared" si="0"/>
        <v>0</v>
      </c>
      <c r="Q47" s="239">
        <f t="shared" si="6"/>
        <v>0</v>
      </c>
    </row>
    <row r="48" spans="1:20" ht="12.75" customHeight="1" thickBot="1" x14ac:dyDescent="0.3">
      <c r="A48" s="240">
        <v>2</v>
      </c>
      <c r="B48" s="253" t="s">
        <v>99</v>
      </c>
      <c r="C48" s="238">
        <v>0</v>
      </c>
      <c r="D48" s="238">
        <v>0</v>
      </c>
      <c r="E48" s="238">
        <f t="shared" si="1"/>
        <v>0</v>
      </c>
      <c r="F48" s="238">
        <v>0</v>
      </c>
      <c r="G48" s="238">
        <v>0</v>
      </c>
      <c r="H48" s="238">
        <f t="shared" si="2"/>
        <v>0</v>
      </c>
      <c r="I48" s="238">
        <v>0</v>
      </c>
      <c r="J48" s="238">
        <v>0</v>
      </c>
      <c r="K48" s="238">
        <f t="shared" si="3"/>
        <v>0</v>
      </c>
      <c r="L48" s="238">
        <v>0</v>
      </c>
      <c r="M48" s="238">
        <v>0</v>
      </c>
      <c r="N48" s="238">
        <f t="shared" si="4"/>
        <v>0</v>
      </c>
      <c r="O48" s="239">
        <f t="shared" si="5"/>
        <v>0</v>
      </c>
      <c r="P48" s="239">
        <f t="shared" si="0"/>
        <v>0</v>
      </c>
      <c r="Q48" s="239">
        <f t="shared" si="6"/>
        <v>0</v>
      </c>
    </row>
    <row r="49" spans="1:17" ht="12.75" customHeight="1" thickBot="1" x14ac:dyDescent="0.3">
      <c r="A49" s="240">
        <v>3</v>
      </c>
      <c r="B49" s="253" t="s">
        <v>100</v>
      </c>
      <c r="C49" s="238">
        <v>0</v>
      </c>
      <c r="D49" s="238">
        <v>0</v>
      </c>
      <c r="E49" s="238">
        <f t="shared" si="1"/>
        <v>0</v>
      </c>
      <c r="F49" s="238">
        <v>0</v>
      </c>
      <c r="G49" s="238">
        <v>0</v>
      </c>
      <c r="H49" s="238">
        <f t="shared" si="2"/>
        <v>0</v>
      </c>
      <c r="I49" s="238">
        <v>0</v>
      </c>
      <c r="J49" s="238">
        <v>0</v>
      </c>
      <c r="K49" s="238">
        <f t="shared" si="3"/>
        <v>0</v>
      </c>
      <c r="L49" s="238">
        <v>0</v>
      </c>
      <c r="M49" s="238">
        <v>0</v>
      </c>
      <c r="N49" s="238">
        <f t="shared" si="4"/>
        <v>0</v>
      </c>
      <c r="O49" s="239">
        <f t="shared" si="5"/>
        <v>0</v>
      </c>
      <c r="P49" s="239">
        <f t="shared" si="0"/>
        <v>0</v>
      </c>
      <c r="Q49" s="239">
        <f t="shared" si="6"/>
        <v>0</v>
      </c>
    </row>
    <row r="50" spans="1:17" ht="17.25" customHeight="1" x14ac:dyDescent="0.25">
      <c r="A50" s="226"/>
      <c r="B50" s="254" t="s">
        <v>293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f t="shared" si="2"/>
        <v>0</v>
      </c>
      <c r="I50" s="238">
        <v>0</v>
      </c>
      <c r="J50" s="238">
        <v>0</v>
      </c>
      <c r="K50" s="238">
        <f t="shared" si="3"/>
        <v>0</v>
      </c>
      <c r="L50" s="238">
        <v>0</v>
      </c>
      <c r="M50" s="238">
        <v>0</v>
      </c>
      <c r="N50" s="238">
        <f t="shared" si="4"/>
        <v>0</v>
      </c>
      <c r="O50" s="239">
        <f t="shared" si="5"/>
        <v>0</v>
      </c>
      <c r="P50" s="239">
        <f t="shared" si="0"/>
        <v>0</v>
      </c>
      <c r="Q50" s="239">
        <f t="shared" si="6"/>
        <v>0</v>
      </c>
    </row>
    <row r="51" spans="1:17" ht="17.25" customHeight="1" x14ac:dyDescent="0.25">
      <c r="A51" s="255" t="s">
        <v>48</v>
      </c>
      <c r="B51" s="256" t="s">
        <v>261</v>
      </c>
      <c r="C51" s="238">
        <v>0</v>
      </c>
      <c r="D51" s="238">
        <v>0</v>
      </c>
      <c r="E51" s="238">
        <f t="shared" si="1"/>
        <v>0</v>
      </c>
      <c r="F51" s="238">
        <v>0</v>
      </c>
      <c r="G51" s="238">
        <v>0</v>
      </c>
      <c r="H51" s="238">
        <f t="shared" si="2"/>
        <v>0</v>
      </c>
      <c r="I51" s="238">
        <v>0</v>
      </c>
      <c r="J51" s="238">
        <v>0</v>
      </c>
      <c r="K51" s="238">
        <f t="shared" si="3"/>
        <v>0</v>
      </c>
      <c r="L51" s="238">
        <v>0</v>
      </c>
      <c r="M51" s="238">
        <v>0</v>
      </c>
      <c r="N51" s="238">
        <f t="shared" si="4"/>
        <v>0</v>
      </c>
      <c r="O51" s="239">
        <f t="shared" si="5"/>
        <v>0</v>
      </c>
      <c r="P51" s="239">
        <f t="shared" si="0"/>
        <v>0</v>
      </c>
      <c r="Q51" s="239">
        <f t="shared" si="6"/>
        <v>0</v>
      </c>
    </row>
    <row r="52" spans="1:17" ht="13.5" customHeight="1" thickBot="1" x14ac:dyDescent="0.3">
      <c r="A52" s="240">
        <v>1</v>
      </c>
      <c r="B52" s="257" t="s">
        <v>101</v>
      </c>
      <c r="C52" s="238">
        <v>4</v>
      </c>
      <c r="D52" s="238">
        <v>4</v>
      </c>
      <c r="E52" s="238">
        <f t="shared" si="1"/>
        <v>8</v>
      </c>
      <c r="F52" s="238">
        <v>0</v>
      </c>
      <c r="G52" s="238">
        <v>0</v>
      </c>
      <c r="H52" s="238">
        <v>0</v>
      </c>
      <c r="I52" s="238">
        <v>0</v>
      </c>
      <c r="J52" s="238">
        <v>0</v>
      </c>
      <c r="K52" s="238">
        <v>0</v>
      </c>
      <c r="L52" s="238">
        <v>0</v>
      </c>
      <c r="M52" s="238">
        <v>0</v>
      </c>
      <c r="N52" s="238">
        <v>0</v>
      </c>
      <c r="O52" s="239">
        <v>0</v>
      </c>
      <c r="P52" s="239">
        <v>0</v>
      </c>
      <c r="Q52" s="239">
        <v>0</v>
      </c>
    </row>
    <row r="53" spans="1:17" ht="13.5" customHeight="1" thickBot="1" x14ac:dyDescent="0.3">
      <c r="A53" s="240"/>
      <c r="B53" s="251" t="s">
        <v>102</v>
      </c>
      <c r="C53" s="246"/>
      <c r="D53" s="238">
        <v>0</v>
      </c>
      <c r="E53" s="238">
        <f t="shared" si="1"/>
        <v>0</v>
      </c>
      <c r="F53" s="238">
        <v>0</v>
      </c>
      <c r="G53" s="238">
        <v>0</v>
      </c>
      <c r="H53" s="238">
        <f t="shared" si="2"/>
        <v>0</v>
      </c>
      <c r="I53" s="238">
        <v>0</v>
      </c>
      <c r="J53" s="238">
        <v>0</v>
      </c>
      <c r="K53" s="238">
        <f t="shared" si="3"/>
        <v>0</v>
      </c>
      <c r="L53" s="238">
        <v>0</v>
      </c>
      <c r="M53" s="238">
        <v>0</v>
      </c>
      <c r="N53" s="238">
        <f t="shared" si="4"/>
        <v>0</v>
      </c>
      <c r="O53" s="239">
        <f t="shared" si="5"/>
        <v>0</v>
      </c>
      <c r="P53" s="239">
        <f t="shared" si="0"/>
        <v>0</v>
      </c>
      <c r="Q53" s="239">
        <f t="shared" si="6"/>
        <v>0</v>
      </c>
    </row>
    <row r="54" spans="1:17" ht="13.5" customHeight="1" thickBot="1" x14ac:dyDescent="0.3">
      <c r="A54" s="240">
        <v>1</v>
      </c>
      <c r="B54" s="253" t="s">
        <v>103</v>
      </c>
      <c r="C54" s="238">
        <v>0</v>
      </c>
      <c r="D54" s="238">
        <v>0</v>
      </c>
      <c r="E54" s="238">
        <f t="shared" si="1"/>
        <v>0</v>
      </c>
      <c r="F54" s="238">
        <v>0</v>
      </c>
      <c r="G54" s="238">
        <v>0</v>
      </c>
      <c r="H54" s="238">
        <f t="shared" si="2"/>
        <v>0</v>
      </c>
      <c r="I54" s="238">
        <v>0</v>
      </c>
      <c r="J54" s="238">
        <v>0</v>
      </c>
      <c r="K54" s="238">
        <f t="shared" si="3"/>
        <v>0</v>
      </c>
      <c r="L54" s="238">
        <v>0</v>
      </c>
      <c r="M54" s="238">
        <v>0</v>
      </c>
      <c r="N54" s="238">
        <f t="shared" si="4"/>
        <v>0</v>
      </c>
      <c r="O54" s="239">
        <f t="shared" si="5"/>
        <v>0</v>
      </c>
      <c r="P54" s="239">
        <f t="shared" si="0"/>
        <v>0</v>
      </c>
      <c r="Q54" s="239">
        <f t="shared" si="6"/>
        <v>0</v>
      </c>
    </row>
    <row r="55" spans="1:17" ht="23.25" customHeight="1" thickBot="1" x14ac:dyDescent="0.3">
      <c r="A55" s="235">
        <v>1</v>
      </c>
      <c r="B55" s="247" t="s">
        <v>177</v>
      </c>
      <c r="C55" s="238">
        <v>0</v>
      </c>
      <c r="D55" s="238">
        <v>0</v>
      </c>
      <c r="E55" s="238">
        <f t="shared" si="1"/>
        <v>0</v>
      </c>
      <c r="F55" s="238">
        <v>0</v>
      </c>
      <c r="G55" s="238">
        <v>0</v>
      </c>
      <c r="H55" s="238">
        <v>0</v>
      </c>
      <c r="I55" s="238">
        <v>0</v>
      </c>
      <c r="J55" s="238">
        <v>0</v>
      </c>
      <c r="K55" s="238">
        <f t="shared" si="3"/>
        <v>0</v>
      </c>
      <c r="L55" s="238">
        <v>0</v>
      </c>
      <c r="M55" s="238">
        <v>0</v>
      </c>
      <c r="N55" s="238">
        <f t="shared" si="4"/>
        <v>0</v>
      </c>
      <c r="O55" s="239">
        <f t="shared" si="5"/>
        <v>0</v>
      </c>
      <c r="P55" s="239">
        <f t="shared" si="0"/>
        <v>0</v>
      </c>
      <c r="Q55" s="239">
        <f t="shared" si="6"/>
        <v>0</v>
      </c>
    </row>
    <row r="56" spans="1:17" ht="24" customHeight="1" thickBot="1" x14ac:dyDescent="0.3">
      <c r="A56" s="235">
        <v>1</v>
      </c>
      <c r="B56" s="247" t="s">
        <v>178</v>
      </c>
      <c r="C56" s="238">
        <v>0</v>
      </c>
      <c r="D56" s="238">
        <v>0</v>
      </c>
      <c r="E56" s="238">
        <f t="shared" si="1"/>
        <v>0</v>
      </c>
      <c r="F56" s="238">
        <v>0</v>
      </c>
      <c r="G56" s="238">
        <v>0</v>
      </c>
      <c r="H56" s="238">
        <v>0</v>
      </c>
      <c r="I56" s="238"/>
      <c r="J56" s="238">
        <v>0</v>
      </c>
      <c r="K56" s="238">
        <f t="shared" si="3"/>
        <v>0</v>
      </c>
      <c r="L56" s="238">
        <v>0</v>
      </c>
      <c r="M56" s="238">
        <v>0</v>
      </c>
      <c r="N56" s="238">
        <f t="shared" si="4"/>
        <v>0</v>
      </c>
      <c r="O56" s="239">
        <f t="shared" si="5"/>
        <v>0</v>
      </c>
      <c r="P56" s="239">
        <f t="shared" si="0"/>
        <v>0</v>
      </c>
      <c r="Q56" s="239">
        <f t="shared" si="6"/>
        <v>0</v>
      </c>
    </row>
    <row r="57" spans="1:17" ht="17.25" customHeight="1" thickBot="1" x14ac:dyDescent="0.3">
      <c r="A57" s="240"/>
      <c r="B57" s="258" t="s">
        <v>290</v>
      </c>
      <c r="C57" s="238">
        <f>C38+C40+C50+C52+C54+C55+C56</f>
        <v>4</v>
      </c>
      <c r="D57" s="238">
        <f>D36+D38+D40+D45+D50+D52+D54+D55+D56</f>
        <v>4</v>
      </c>
      <c r="E57" s="238">
        <f t="shared" si="1"/>
        <v>8</v>
      </c>
      <c r="F57" s="238">
        <f>F36+F38+F40+F45+F50+F52+F54+F55+F56</f>
        <v>0</v>
      </c>
      <c r="G57" s="238">
        <f>G36+G38+G40+G45+G50+G52+G54+G55+G56</f>
        <v>0</v>
      </c>
      <c r="H57" s="238">
        <f t="shared" si="2"/>
        <v>0</v>
      </c>
      <c r="I57" s="238">
        <v>0</v>
      </c>
      <c r="J57" s="238">
        <v>0</v>
      </c>
      <c r="K57" s="238">
        <v>0</v>
      </c>
      <c r="L57" s="238">
        <v>0</v>
      </c>
      <c r="M57" s="238">
        <v>0</v>
      </c>
      <c r="N57" s="238">
        <v>0</v>
      </c>
      <c r="O57" s="239">
        <v>0</v>
      </c>
      <c r="P57" s="239">
        <v>0</v>
      </c>
      <c r="Q57" s="239">
        <v>0</v>
      </c>
    </row>
    <row r="58" spans="1:17" ht="25.5" customHeight="1" thickBot="1" x14ac:dyDescent="0.3">
      <c r="A58" s="240"/>
      <c r="B58" s="258" t="s">
        <v>294</v>
      </c>
      <c r="C58" s="238">
        <f>C28+C34+C57</f>
        <v>39</v>
      </c>
      <c r="D58" s="238">
        <f>D28+D34+D57</f>
        <v>18</v>
      </c>
      <c r="E58" s="238">
        <f t="shared" si="1"/>
        <v>57</v>
      </c>
      <c r="F58" s="238">
        <f>F28+F34+F57</f>
        <v>0</v>
      </c>
      <c r="G58" s="238">
        <f>G28+G34+G57</f>
        <v>0</v>
      </c>
      <c r="H58" s="238">
        <f t="shared" ref="H58:J58" si="8">H28+H34+H57</f>
        <v>0</v>
      </c>
      <c r="I58" s="238">
        <f t="shared" si="8"/>
        <v>0</v>
      </c>
      <c r="J58" s="238">
        <f t="shared" si="8"/>
        <v>0</v>
      </c>
      <c r="K58" s="238">
        <f t="shared" si="3"/>
        <v>0</v>
      </c>
      <c r="L58" s="238">
        <v>221</v>
      </c>
      <c r="M58" s="238">
        <v>268</v>
      </c>
      <c r="N58" s="238">
        <f t="shared" ref="N58" si="9">L58+M58</f>
        <v>489</v>
      </c>
      <c r="O58" s="244">
        <v>0</v>
      </c>
      <c r="P58" s="244">
        <v>0</v>
      </c>
      <c r="Q58" s="244">
        <v>0</v>
      </c>
    </row>
    <row r="59" spans="1:17" ht="24" customHeight="1" thickBot="1" x14ac:dyDescent="0.3">
      <c r="A59" s="240"/>
      <c r="B59" s="258" t="s">
        <v>295</v>
      </c>
      <c r="C59" s="238">
        <v>0</v>
      </c>
      <c r="D59" s="259">
        <v>0</v>
      </c>
      <c r="E59" s="238">
        <v>0</v>
      </c>
      <c r="F59" s="238">
        <v>0</v>
      </c>
      <c r="G59" s="238">
        <v>0</v>
      </c>
      <c r="H59" s="238">
        <v>0</v>
      </c>
      <c r="I59" s="238">
        <v>0</v>
      </c>
      <c r="J59" s="238">
        <v>0</v>
      </c>
      <c r="K59" s="238">
        <v>0</v>
      </c>
      <c r="L59" s="238">
        <v>0</v>
      </c>
      <c r="M59" s="238">
        <v>0</v>
      </c>
      <c r="N59" s="238">
        <v>0</v>
      </c>
      <c r="O59" s="244">
        <v>0</v>
      </c>
      <c r="P59" s="260">
        <v>0</v>
      </c>
      <c r="Q59" s="260">
        <v>0</v>
      </c>
    </row>
    <row r="60" spans="1:17" x14ac:dyDescent="0.25">
      <c r="N60" s="98"/>
    </row>
    <row r="62" spans="1:17" x14ac:dyDescent="0.25">
      <c r="M62" t="s">
        <v>230</v>
      </c>
    </row>
  </sheetData>
  <mergeCells count="16">
    <mergeCell ref="M4:M5"/>
    <mergeCell ref="C7:Q7"/>
    <mergeCell ref="B2:B6"/>
    <mergeCell ref="C2:Q2"/>
    <mergeCell ref="C3:E3"/>
    <mergeCell ref="F3:H3"/>
    <mergeCell ref="I3:K3"/>
    <mergeCell ref="L3:N3"/>
    <mergeCell ref="O3:Q3"/>
    <mergeCell ref="C4:C5"/>
    <mergeCell ref="D4:D5"/>
    <mergeCell ref="F4:F5"/>
    <mergeCell ref="G4:G5"/>
    <mergeCell ref="I4:I5"/>
    <mergeCell ref="J4:J5"/>
    <mergeCell ref="L4:L5"/>
  </mergeCells>
  <pageMargins left="0.2" right="0.2" top="0.2" bottom="0.2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31" workbookViewId="0">
      <selection activeCell="J57" sqref="J57"/>
    </sheetView>
  </sheetViews>
  <sheetFormatPr defaultRowHeight="15" x14ac:dyDescent="0.25"/>
  <cols>
    <col min="1" max="1" width="3.28515625" customWidth="1"/>
    <col min="2" max="2" width="13.140625" customWidth="1"/>
    <col min="3" max="3" width="8" customWidth="1"/>
    <col min="4" max="4" width="7" customWidth="1"/>
    <col min="5" max="5" width="5.7109375" customWidth="1"/>
    <col min="6" max="6" width="6.42578125" customWidth="1"/>
    <col min="7" max="7" width="7.28515625" customWidth="1"/>
    <col min="8" max="8" width="6.85546875" customWidth="1"/>
    <col min="9" max="9" width="8.28515625" customWidth="1"/>
    <col min="10" max="10" width="7.85546875" customWidth="1"/>
    <col min="11" max="11" width="7.140625" customWidth="1"/>
    <col min="12" max="12" width="6.7109375" customWidth="1"/>
    <col min="13" max="13" width="6.28515625" customWidth="1"/>
    <col min="14" max="14" width="7" customWidth="1"/>
    <col min="15" max="15" width="6" customWidth="1"/>
  </cols>
  <sheetData>
    <row r="1" spans="1:15" x14ac:dyDescent="0.25">
      <c r="A1" s="116" t="s">
        <v>196</v>
      </c>
      <c r="B1" s="116" t="s">
        <v>179</v>
      </c>
      <c r="C1" s="116" t="s">
        <v>180</v>
      </c>
      <c r="D1" s="116"/>
      <c r="E1" s="116"/>
      <c r="F1" s="116"/>
      <c r="G1" s="116"/>
      <c r="H1" s="116"/>
      <c r="I1" s="116"/>
      <c r="J1" s="116"/>
      <c r="K1" s="116" t="s">
        <v>181</v>
      </c>
      <c r="L1" s="116"/>
      <c r="M1" s="116" t="s">
        <v>182</v>
      </c>
      <c r="N1" s="116"/>
      <c r="O1" s="116"/>
    </row>
    <row r="2" spans="1:15" ht="67.5" x14ac:dyDescent="0.25">
      <c r="A2" s="116"/>
      <c r="B2" s="116"/>
      <c r="C2" s="116" t="s">
        <v>183</v>
      </c>
      <c r="D2" s="116"/>
      <c r="E2" s="116"/>
      <c r="F2" s="116" t="s">
        <v>184</v>
      </c>
      <c r="G2" s="116"/>
      <c r="H2" s="116"/>
      <c r="I2" s="116"/>
      <c r="J2" s="116" t="s">
        <v>185</v>
      </c>
      <c r="K2" s="116" t="s">
        <v>186</v>
      </c>
      <c r="L2" s="72" t="s">
        <v>187</v>
      </c>
      <c r="M2" s="116" t="s">
        <v>189</v>
      </c>
      <c r="N2" s="116" t="s">
        <v>190</v>
      </c>
      <c r="O2" s="116" t="s">
        <v>191</v>
      </c>
    </row>
    <row r="3" spans="1:15" ht="40.5" x14ac:dyDescent="0.25">
      <c r="A3" s="116"/>
      <c r="B3" s="116"/>
      <c r="C3" s="72" t="s">
        <v>192</v>
      </c>
      <c r="D3" s="72" t="s">
        <v>193</v>
      </c>
      <c r="E3" s="72" t="s">
        <v>114</v>
      </c>
      <c r="F3" s="72" t="s">
        <v>194</v>
      </c>
      <c r="G3" s="72" t="s">
        <v>195</v>
      </c>
      <c r="H3" s="95" t="s">
        <v>267</v>
      </c>
      <c r="I3" s="72" t="s">
        <v>114</v>
      </c>
      <c r="J3" s="116"/>
      <c r="K3" s="116"/>
      <c r="L3" s="72" t="s">
        <v>188</v>
      </c>
      <c r="M3" s="116"/>
      <c r="N3" s="116"/>
      <c r="O3" s="116"/>
    </row>
    <row r="4" spans="1:15" x14ac:dyDescent="0.25">
      <c r="A4" s="72"/>
      <c r="B4" s="72"/>
      <c r="C4" s="72">
        <v>76</v>
      </c>
      <c r="D4" s="72">
        <v>77</v>
      </c>
      <c r="E4" s="72">
        <v>78</v>
      </c>
      <c r="F4" s="72">
        <v>79</v>
      </c>
      <c r="G4" s="72">
        <v>80</v>
      </c>
      <c r="H4" s="72">
        <v>81</v>
      </c>
      <c r="I4" s="72">
        <v>82</v>
      </c>
      <c r="J4" s="72">
        <v>83</v>
      </c>
      <c r="K4" s="72">
        <v>84</v>
      </c>
      <c r="L4" s="72">
        <v>85</v>
      </c>
      <c r="M4" s="72">
        <v>86</v>
      </c>
      <c r="N4" s="72">
        <v>87</v>
      </c>
      <c r="O4" s="72">
        <v>88</v>
      </c>
    </row>
    <row r="5" spans="1:15" x14ac:dyDescent="0.25">
      <c r="A5" s="117" t="s">
        <v>11</v>
      </c>
      <c r="B5" s="117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87"/>
      <c r="O5" s="87"/>
    </row>
    <row r="6" spans="1:15" x14ac:dyDescent="0.25">
      <c r="A6" s="72">
        <v>1</v>
      </c>
      <c r="B6" s="74" t="s">
        <v>69</v>
      </c>
      <c r="C6" s="72">
        <v>5.2</v>
      </c>
      <c r="D6" s="72">
        <v>0</v>
      </c>
      <c r="E6" s="72">
        <f>C6+D6</f>
        <v>5.2</v>
      </c>
      <c r="F6" s="72">
        <v>3.52</v>
      </c>
      <c r="G6" s="72">
        <v>0</v>
      </c>
      <c r="H6" s="72">
        <v>0</v>
      </c>
      <c r="I6" s="72">
        <f>F6+G6+H6</f>
        <v>3.52</v>
      </c>
      <c r="J6" s="100">
        <f>E6-I6</f>
        <v>1.6800000000000002</v>
      </c>
      <c r="K6" s="72">
        <v>0</v>
      </c>
      <c r="L6" s="72">
        <v>0</v>
      </c>
      <c r="M6" s="70">
        <v>0</v>
      </c>
      <c r="N6" s="70">
        <f ca="1">M6-O6</f>
        <v>0</v>
      </c>
      <c r="O6" s="70">
        <f ca="1">M6-N6</f>
        <v>0</v>
      </c>
    </row>
    <row r="7" spans="1:15" x14ac:dyDescent="0.25">
      <c r="A7" s="72">
        <v>2</v>
      </c>
      <c r="B7" s="63" t="s">
        <v>70</v>
      </c>
      <c r="C7" s="72">
        <v>0</v>
      </c>
      <c r="D7" s="72">
        <v>0</v>
      </c>
      <c r="E7" s="72">
        <f t="shared" ref="E7:E25" si="0">C7+D7</f>
        <v>0</v>
      </c>
      <c r="F7" s="72">
        <v>0</v>
      </c>
      <c r="G7" s="72">
        <v>0</v>
      </c>
      <c r="H7" s="83">
        <v>0</v>
      </c>
      <c r="I7" s="87">
        <f t="shared" ref="I7:I56" si="1">F7+G7+H7</f>
        <v>0</v>
      </c>
      <c r="J7" s="100">
        <f t="shared" ref="J7:J56" si="2">E7-I7</f>
        <v>0</v>
      </c>
      <c r="K7" s="72">
        <v>0</v>
      </c>
      <c r="L7" s="72">
        <v>0</v>
      </c>
      <c r="M7" s="70">
        <v>0</v>
      </c>
      <c r="N7" s="70">
        <f t="shared" ref="N7:N54" ca="1" si="3">M7-O7</f>
        <v>0</v>
      </c>
      <c r="O7" s="70">
        <f t="shared" ref="O7:O54" ca="1" si="4">M7-N7</f>
        <v>0</v>
      </c>
    </row>
    <row r="8" spans="1:15" ht="15.75" customHeight="1" x14ac:dyDescent="0.25">
      <c r="A8" s="72">
        <v>3</v>
      </c>
      <c r="B8" s="63" t="s">
        <v>71</v>
      </c>
      <c r="C8" s="72">
        <v>0</v>
      </c>
      <c r="D8" s="72">
        <v>0</v>
      </c>
      <c r="E8" s="72">
        <f t="shared" si="0"/>
        <v>0</v>
      </c>
      <c r="F8" s="72">
        <v>0</v>
      </c>
      <c r="G8" s="72">
        <v>0</v>
      </c>
      <c r="H8" s="83">
        <f t="shared" ref="H8:H21" si="5">I8-F8-G8</f>
        <v>0</v>
      </c>
      <c r="I8" s="87">
        <v>0</v>
      </c>
      <c r="J8" s="100">
        <f t="shared" si="2"/>
        <v>0</v>
      </c>
      <c r="K8" s="72">
        <v>0</v>
      </c>
      <c r="L8" s="72">
        <v>0</v>
      </c>
      <c r="M8" s="70">
        <v>0</v>
      </c>
      <c r="N8" s="70">
        <f t="shared" ca="1" si="3"/>
        <v>0</v>
      </c>
      <c r="O8" s="70">
        <f t="shared" ca="1" si="4"/>
        <v>0</v>
      </c>
    </row>
    <row r="9" spans="1:15" ht="15.75" customHeight="1" x14ac:dyDescent="0.25">
      <c r="A9" s="88">
        <v>4</v>
      </c>
      <c r="B9" s="63" t="s">
        <v>264</v>
      </c>
      <c r="C9" s="88">
        <v>0</v>
      </c>
      <c r="D9" s="88"/>
      <c r="E9" s="88"/>
      <c r="F9" s="88"/>
      <c r="G9" s="88"/>
      <c r="H9" s="88"/>
      <c r="I9" s="88"/>
      <c r="J9" s="100">
        <f t="shared" si="2"/>
        <v>0</v>
      </c>
      <c r="K9" s="88"/>
      <c r="L9" s="88">
        <v>0</v>
      </c>
      <c r="M9" s="70"/>
      <c r="N9" s="70"/>
      <c r="O9" s="70">
        <f t="shared" si="4"/>
        <v>0</v>
      </c>
    </row>
    <row r="10" spans="1:15" x14ac:dyDescent="0.25">
      <c r="A10" s="72">
        <v>5</v>
      </c>
      <c r="B10" s="63" t="s">
        <v>72</v>
      </c>
      <c r="C10" s="72">
        <v>0</v>
      </c>
      <c r="D10" s="72">
        <v>0</v>
      </c>
      <c r="E10" s="72">
        <f t="shared" si="0"/>
        <v>0</v>
      </c>
      <c r="F10" s="72">
        <v>0</v>
      </c>
      <c r="G10" s="72">
        <v>0</v>
      </c>
      <c r="H10" s="83">
        <f t="shared" si="5"/>
        <v>0</v>
      </c>
      <c r="I10" s="87">
        <v>0</v>
      </c>
      <c r="J10" s="100">
        <f t="shared" si="2"/>
        <v>0</v>
      </c>
      <c r="K10" s="72">
        <v>0</v>
      </c>
      <c r="L10" s="72">
        <v>0</v>
      </c>
      <c r="M10" s="70">
        <v>0</v>
      </c>
      <c r="N10" s="70">
        <v>0</v>
      </c>
      <c r="O10" s="70">
        <v>0</v>
      </c>
    </row>
    <row r="11" spans="1:15" x14ac:dyDescent="0.25">
      <c r="A11" s="72">
        <v>6</v>
      </c>
      <c r="B11" s="63" t="s">
        <v>73</v>
      </c>
      <c r="C11" s="72">
        <v>0</v>
      </c>
      <c r="D11" s="72">
        <v>0</v>
      </c>
      <c r="E11" s="72">
        <f t="shared" si="0"/>
        <v>0</v>
      </c>
      <c r="F11" s="72">
        <v>0</v>
      </c>
      <c r="G11" s="72">
        <v>0</v>
      </c>
      <c r="H11" s="83">
        <f t="shared" si="5"/>
        <v>0</v>
      </c>
      <c r="I11" s="87">
        <v>0</v>
      </c>
      <c r="J11" s="100">
        <f t="shared" si="2"/>
        <v>0</v>
      </c>
      <c r="K11" s="72">
        <v>0</v>
      </c>
      <c r="L11" s="72">
        <v>0</v>
      </c>
      <c r="M11" s="70">
        <v>0</v>
      </c>
      <c r="N11" s="70">
        <v>0</v>
      </c>
      <c r="O11" s="70">
        <f t="shared" si="4"/>
        <v>0</v>
      </c>
    </row>
    <row r="12" spans="1:15" x14ac:dyDescent="0.25">
      <c r="A12" s="72">
        <v>8</v>
      </c>
      <c r="B12" s="63" t="s">
        <v>74</v>
      </c>
      <c r="C12" s="72">
        <v>0</v>
      </c>
      <c r="D12" s="72">
        <v>0</v>
      </c>
      <c r="E12" s="72">
        <f t="shared" si="0"/>
        <v>0</v>
      </c>
      <c r="F12" s="72">
        <v>0</v>
      </c>
      <c r="G12" s="72">
        <v>0</v>
      </c>
      <c r="H12" s="83">
        <f t="shared" si="5"/>
        <v>0</v>
      </c>
      <c r="I12" s="87">
        <v>0</v>
      </c>
      <c r="J12" s="100">
        <f t="shared" si="2"/>
        <v>0</v>
      </c>
      <c r="K12" s="72">
        <v>4</v>
      </c>
      <c r="L12" s="72">
        <v>0</v>
      </c>
      <c r="M12" s="70">
        <v>0</v>
      </c>
      <c r="N12" s="70">
        <f t="shared" ca="1" si="3"/>
        <v>0</v>
      </c>
      <c r="O12" s="70">
        <f t="shared" ca="1" si="4"/>
        <v>0</v>
      </c>
    </row>
    <row r="13" spans="1:15" x14ac:dyDescent="0.25">
      <c r="A13" s="72">
        <v>9</v>
      </c>
      <c r="B13" s="63" t="s">
        <v>75</v>
      </c>
      <c r="C13" s="72">
        <v>0</v>
      </c>
      <c r="D13" s="72">
        <v>0</v>
      </c>
      <c r="E13" s="72">
        <f t="shared" si="0"/>
        <v>0</v>
      </c>
      <c r="F13" s="72">
        <v>0</v>
      </c>
      <c r="G13" s="72">
        <v>0</v>
      </c>
      <c r="H13" s="83">
        <f t="shared" si="5"/>
        <v>0</v>
      </c>
      <c r="I13" s="87">
        <v>0</v>
      </c>
      <c r="J13" s="100">
        <f t="shared" si="2"/>
        <v>0</v>
      </c>
      <c r="K13" s="72">
        <v>0</v>
      </c>
      <c r="L13" s="72">
        <v>0</v>
      </c>
      <c r="M13" s="70">
        <v>0</v>
      </c>
      <c r="N13" s="70">
        <f t="shared" ca="1" si="3"/>
        <v>0</v>
      </c>
      <c r="O13" s="70">
        <f t="shared" ca="1" si="4"/>
        <v>0</v>
      </c>
    </row>
    <row r="14" spans="1:15" x14ac:dyDescent="0.25">
      <c r="A14" s="72">
        <v>10</v>
      </c>
      <c r="B14" s="63" t="s">
        <v>76</v>
      </c>
      <c r="C14" s="72">
        <v>0</v>
      </c>
      <c r="D14" s="72">
        <v>0</v>
      </c>
      <c r="E14" s="72">
        <f t="shared" si="0"/>
        <v>0</v>
      </c>
      <c r="F14" s="72">
        <v>0</v>
      </c>
      <c r="G14" s="72">
        <v>0</v>
      </c>
      <c r="H14" s="83">
        <f t="shared" si="5"/>
        <v>0</v>
      </c>
      <c r="I14" s="87">
        <v>0</v>
      </c>
      <c r="J14" s="100">
        <f t="shared" si="2"/>
        <v>0</v>
      </c>
      <c r="K14" s="72">
        <v>0</v>
      </c>
      <c r="L14" s="72">
        <v>0</v>
      </c>
      <c r="M14" s="70">
        <v>0</v>
      </c>
      <c r="N14" s="70">
        <f t="shared" ca="1" si="3"/>
        <v>0</v>
      </c>
      <c r="O14" s="70">
        <f t="shared" ca="1" si="4"/>
        <v>0</v>
      </c>
    </row>
    <row r="15" spans="1:15" x14ac:dyDescent="0.25">
      <c r="A15" s="72">
        <v>11</v>
      </c>
      <c r="B15" s="63" t="s">
        <v>77</v>
      </c>
      <c r="C15" s="72">
        <v>0</v>
      </c>
      <c r="D15" s="72">
        <v>0</v>
      </c>
      <c r="E15" s="72">
        <f t="shared" si="0"/>
        <v>0</v>
      </c>
      <c r="F15" s="72">
        <v>0</v>
      </c>
      <c r="G15" s="72">
        <v>0</v>
      </c>
      <c r="H15" s="83">
        <f t="shared" si="5"/>
        <v>0</v>
      </c>
      <c r="I15" s="87">
        <v>0</v>
      </c>
      <c r="J15" s="100">
        <f t="shared" si="2"/>
        <v>0</v>
      </c>
      <c r="K15" s="72">
        <v>0</v>
      </c>
      <c r="L15" s="72">
        <v>0</v>
      </c>
      <c r="M15" s="70">
        <v>0</v>
      </c>
      <c r="N15" s="70">
        <f t="shared" ca="1" si="3"/>
        <v>0</v>
      </c>
      <c r="O15" s="70">
        <f t="shared" ca="1" si="4"/>
        <v>0</v>
      </c>
    </row>
    <row r="16" spans="1:15" x14ac:dyDescent="0.25">
      <c r="A16" s="72">
        <v>13</v>
      </c>
      <c r="B16" s="63" t="s">
        <v>288</v>
      </c>
      <c r="C16" s="72">
        <v>0</v>
      </c>
      <c r="D16" s="72">
        <v>0</v>
      </c>
      <c r="E16" s="72">
        <f t="shared" si="0"/>
        <v>0</v>
      </c>
      <c r="F16" s="72">
        <v>0</v>
      </c>
      <c r="G16" s="72">
        <v>0</v>
      </c>
      <c r="H16" s="83">
        <v>0</v>
      </c>
      <c r="I16" s="87">
        <f t="shared" si="1"/>
        <v>0</v>
      </c>
      <c r="J16" s="100">
        <f t="shared" si="2"/>
        <v>0</v>
      </c>
      <c r="K16" s="72">
        <v>0</v>
      </c>
      <c r="L16" s="72">
        <v>0</v>
      </c>
      <c r="M16" s="70">
        <v>0</v>
      </c>
      <c r="N16" s="70">
        <f t="shared" ca="1" si="3"/>
        <v>0</v>
      </c>
      <c r="O16" s="70">
        <f t="shared" ca="1" si="4"/>
        <v>0</v>
      </c>
    </row>
    <row r="17" spans="1:18" x14ac:dyDescent="0.25">
      <c r="A17" s="72">
        <v>14</v>
      </c>
      <c r="B17" s="63" t="s">
        <v>79</v>
      </c>
      <c r="C17" s="72">
        <v>0</v>
      </c>
      <c r="D17" s="72">
        <v>0</v>
      </c>
      <c r="E17" s="72">
        <f t="shared" si="0"/>
        <v>0</v>
      </c>
      <c r="F17" s="72">
        <v>0</v>
      </c>
      <c r="G17" s="72">
        <v>0</v>
      </c>
      <c r="H17" s="83">
        <f t="shared" si="5"/>
        <v>0</v>
      </c>
      <c r="I17" s="87">
        <v>0</v>
      </c>
      <c r="J17" s="100">
        <f t="shared" si="2"/>
        <v>0</v>
      </c>
      <c r="K17" s="72">
        <v>0</v>
      </c>
      <c r="L17" s="72">
        <v>0</v>
      </c>
      <c r="M17" s="70">
        <v>0</v>
      </c>
      <c r="N17" s="70">
        <v>0</v>
      </c>
      <c r="O17" s="70">
        <f t="shared" si="4"/>
        <v>0</v>
      </c>
    </row>
    <row r="18" spans="1:18" x14ac:dyDescent="0.25">
      <c r="A18" s="72">
        <v>15</v>
      </c>
      <c r="B18" s="63" t="s">
        <v>80</v>
      </c>
      <c r="C18" s="72">
        <v>11.32</v>
      </c>
      <c r="D18" s="72">
        <v>0</v>
      </c>
      <c r="E18" s="72">
        <f t="shared" si="0"/>
        <v>11.32</v>
      </c>
      <c r="F18" s="72">
        <v>9.1999999999999993</v>
      </c>
      <c r="G18" s="72">
        <v>0</v>
      </c>
      <c r="H18" s="83">
        <v>0</v>
      </c>
      <c r="I18" s="87">
        <f t="shared" si="1"/>
        <v>9.1999999999999993</v>
      </c>
      <c r="J18" s="100">
        <f t="shared" si="2"/>
        <v>2.120000000000001</v>
      </c>
      <c r="K18" s="72">
        <v>0</v>
      </c>
      <c r="L18" s="81">
        <v>0</v>
      </c>
      <c r="M18" s="70">
        <v>0</v>
      </c>
      <c r="N18" s="70">
        <v>0</v>
      </c>
      <c r="O18" s="70">
        <f t="shared" si="4"/>
        <v>0</v>
      </c>
    </row>
    <row r="19" spans="1:18" x14ac:dyDescent="0.25">
      <c r="A19" s="72">
        <v>17</v>
      </c>
      <c r="B19" s="63" t="s">
        <v>81</v>
      </c>
      <c r="C19" s="72">
        <v>0.68</v>
      </c>
      <c r="D19" s="72">
        <v>0</v>
      </c>
      <c r="E19" s="72">
        <f t="shared" si="0"/>
        <v>0.68</v>
      </c>
      <c r="F19" s="72">
        <v>0.42</v>
      </c>
      <c r="G19" s="72">
        <v>0</v>
      </c>
      <c r="H19" s="83">
        <v>0</v>
      </c>
      <c r="I19" s="87">
        <f t="shared" si="1"/>
        <v>0.42</v>
      </c>
      <c r="J19" s="100">
        <f t="shared" si="2"/>
        <v>0.26000000000000006</v>
      </c>
      <c r="K19" s="72">
        <v>0</v>
      </c>
      <c r="L19" s="72">
        <v>0</v>
      </c>
      <c r="M19" s="70">
        <v>0</v>
      </c>
      <c r="N19" s="70">
        <v>0</v>
      </c>
      <c r="O19" s="70">
        <f t="shared" si="4"/>
        <v>0</v>
      </c>
    </row>
    <row r="20" spans="1:18" ht="27" x14ac:dyDescent="0.25">
      <c r="A20" s="72">
        <v>20</v>
      </c>
      <c r="B20" s="63" t="s">
        <v>82</v>
      </c>
      <c r="C20" s="72">
        <v>4.7699999999999996</v>
      </c>
      <c r="D20" s="72">
        <v>0</v>
      </c>
      <c r="E20" s="72">
        <f t="shared" si="0"/>
        <v>4.7699999999999996</v>
      </c>
      <c r="F20" s="72">
        <v>3.89</v>
      </c>
      <c r="G20" s="72">
        <v>0</v>
      </c>
      <c r="H20" s="83">
        <v>0</v>
      </c>
      <c r="I20" s="87">
        <f t="shared" si="1"/>
        <v>3.89</v>
      </c>
      <c r="J20" s="100">
        <f t="shared" si="2"/>
        <v>0.87999999999999945</v>
      </c>
      <c r="K20" s="72">
        <v>0</v>
      </c>
      <c r="L20" s="72">
        <v>0</v>
      </c>
      <c r="M20" s="70">
        <v>0</v>
      </c>
      <c r="N20" s="70">
        <v>0</v>
      </c>
      <c r="O20" s="70"/>
    </row>
    <row r="21" spans="1:18" x14ac:dyDescent="0.25">
      <c r="A21" s="72">
        <v>21</v>
      </c>
      <c r="B21" s="63" t="s">
        <v>83</v>
      </c>
      <c r="C21" s="72">
        <v>0</v>
      </c>
      <c r="D21" s="72">
        <v>0</v>
      </c>
      <c r="E21" s="72">
        <f t="shared" si="0"/>
        <v>0</v>
      </c>
      <c r="F21" s="72">
        <v>0</v>
      </c>
      <c r="G21" s="72">
        <v>0</v>
      </c>
      <c r="H21" s="83">
        <f t="shared" ca="1" si="5"/>
        <v>0</v>
      </c>
      <c r="I21" s="87">
        <f t="shared" ca="1" si="1"/>
        <v>52.250000000000007</v>
      </c>
      <c r="J21" s="100">
        <f t="shared" ca="1" si="2"/>
        <v>6.9400000000000048</v>
      </c>
      <c r="K21" s="72">
        <v>0</v>
      </c>
      <c r="L21" s="72">
        <v>0</v>
      </c>
      <c r="M21" s="70">
        <v>0</v>
      </c>
      <c r="N21" s="70">
        <v>0</v>
      </c>
      <c r="O21" s="70">
        <f t="shared" si="4"/>
        <v>0</v>
      </c>
    </row>
    <row r="22" spans="1:18" x14ac:dyDescent="0.25">
      <c r="A22" s="72">
        <v>22</v>
      </c>
      <c r="B22" s="63" t="s">
        <v>84</v>
      </c>
      <c r="C22" s="72">
        <v>14.6</v>
      </c>
      <c r="D22" s="72">
        <v>0</v>
      </c>
      <c r="E22" s="72">
        <f>C22+D22</f>
        <v>14.6</v>
      </c>
      <c r="F22" s="72">
        <v>10.33</v>
      </c>
      <c r="G22" s="72">
        <v>0</v>
      </c>
      <c r="H22" s="83">
        <v>0</v>
      </c>
      <c r="I22" s="87">
        <f t="shared" si="1"/>
        <v>10.33</v>
      </c>
      <c r="J22" s="100">
        <f t="shared" si="2"/>
        <v>4.2699999999999996</v>
      </c>
      <c r="K22" s="72">
        <v>0</v>
      </c>
      <c r="L22" s="72">
        <v>0</v>
      </c>
      <c r="M22" s="70">
        <v>4</v>
      </c>
      <c r="N22" s="70">
        <v>3</v>
      </c>
      <c r="O22" s="70">
        <f t="shared" si="4"/>
        <v>1</v>
      </c>
      <c r="Q22" t="s">
        <v>230</v>
      </c>
    </row>
    <row r="23" spans="1:18" x14ac:dyDescent="0.25">
      <c r="A23" s="72">
        <v>25</v>
      </c>
      <c r="B23" s="63" t="s">
        <v>85</v>
      </c>
      <c r="C23" s="72">
        <v>19.88</v>
      </c>
      <c r="D23" s="72">
        <v>0</v>
      </c>
      <c r="E23" s="72">
        <f t="shared" si="0"/>
        <v>19.88</v>
      </c>
      <c r="F23" s="72">
        <v>15.65</v>
      </c>
      <c r="G23" s="72">
        <v>0</v>
      </c>
      <c r="H23" s="83">
        <v>0</v>
      </c>
      <c r="I23" s="87">
        <f t="shared" si="1"/>
        <v>15.65</v>
      </c>
      <c r="J23" s="100">
        <f t="shared" si="2"/>
        <v>4.2299999999999986</v>
      </c>
      <c r="K23" s="72">
        <v>0</v>
      </c>
      <c r="L23" s="73">
        <v>0</v>
      </c>
      <c r="M23" s="70">
        <v>0</v>
      </c>
      <c r="N23" s="70">
        <f t="shared" ca="1" si="3"/>
        <v>0</v>
      </c>
      <c r="O23" s="70">
        <f t="shared" ca="1" si="4"/>
        <v>0</v>
      </c>
      <c r="R23">
        <f>5+6+3</f>
        <v>14</v>
      </c>
    </row>
    <row r="24" spans="1:18" x14ac:dyDescent="0.25">
      <c r="A24" s="88">
        <v>27</v>
      </c>
      <c r="B24" s="63" t="s">
        <v>265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100">
        <f t="shared" si="2"/>
        <v>0</v>
      </c>
      <c r="K24" s="88">
        <v>0</v>
      </c>
      <c r="L24" s="89">
        <v>0</v>
      </c>
      <c r="M24" s="70"/>
      <c r="N24" s="70"/>
      <c r="O24" s="70">
        <f t="shared" si="4"/>
        <v>0</v>
      </c>
    </row>
    <row r="25" spans="1:18" x14ac:dyDescent="0.25">
      <c r="A25" s="72">
        <v>32</v>
      </c>
      <c r="B25" s="63" t="s">
        <v>86</v>
      </c>
      <c r="C25" s="72">
        <v>0</v>
      </c>
      <c r="D25" s="72">
        <v>0</v>
      </c>
      <c r="E25" s="72">
        <f t="shared" si="0"/>
        <v>0</v>
      </c>
      <c r="F25" s="72">
        <v>0</v>
      </c>
      <c r="G25" s="72">
        <v>0</v>
      </c>
      <c r="H25" s="83">
        <v>0</v>
      </c>
      <c r="I25" s="87">
        <f t="shared" si="1"/>
        <v>0</v>
      </c>
      <c r="J25" s="100">
        <f t="shared" si="2"/>
        <v>0</v>
      </c>
      <c r="K25" s="72">
        <v>0</v>
      </c>
      <c r="L25" s="72">
        <v>0</v>
      </c>
      <c r="M25" s="70">
        <v>0</v>
      </c>
      <c r="N25" s="70">
        <v>0</v>
      </c>
      <c r="O25" s="70">
        <f t="shared" si="4"/>
        <v>0</v>
      </c>
    </row>
    <row r="26" spans="1:18" x14ac:dyDescent="0.25">
      <c r="A26" s="72"/>
      <c r="B26" s="80" t="s">
        <v>27</v>
      </c>
      <c r="C26" s="73">
        <f>SUM(C6:C24)</f>
        <v>56.45</v>
      </c>
      <c r="D26" s="72">
        <v>0</v>
      </c>
      <c r="E26" s="72">
        <f>C26+D26</f>
        <v>56.45</v>
      </c>
      <c r="F26" s="72">
        <f>SUM(F6:F25)</f>
        <v>43.01</v>
      </c>
      <c r="G26" s="72">
        <f>SUM(G6:G25)</f>
        <v>0</v>
      </c>
      <c r="H26" s="83">
        <v>0</v>
      </c>
      <c r="I26" s="87">
        <f t="shared" si="1"/>
        <v>43.01</v>
      </c>
      <c r="J26" s="100">
        <f t="shared" si="2"/>
        <v>13.440000000000005</v>
      </c>
      <c r="K26" s="72">
        <v>0</v>
      </c>
      <c r="L26" s="72">
        <f>SUM(L6:L25)</f>
        <v>0</v>
      </c>
      <c r="M26" s="70">
        <v>0</v>
      </c>
      <c r="N26" s="70">
        <v>0</v>
      </c>
      <c r="O26" s="70">
        <v>0</v>
      </c>
    </row>
    <row r="27" spans="1:18" ht="15.75" x14ac:dyDescent="0.3">
      <c r="A27" s="64"/>
      <c r="B27" s="75" t="s">
        <v>263</v>
      </c>
      <c r="C27" s="75"/>
      <c r="D27" s="15"/>
      <c r="E27" s="15"/>
      <c r="F27" s="15"/>
      <c r="G27" s="15"/>
      <c r="H27" s="15"/>
      <c r="I27" s="87">
        <f t="shared" si="1"/>
        <v>0</v>
      </c>
      <c r="J27" s="95">
        <f t="shared" si="2"/>
        <v>0</v>
      </c>
      <c r="K27" s="15"/>
      <c r="L27" s="15"/>
      <c r="M27" s="70"/>
      <c r="N27" s="70"/>
      <c r="O27" s="70">
        <f t="shared" si="4"/>
        <v>0</v>
      </c>
    </row>
    <row r="28" spans="1:18" x14ac:dyDescent="0.25">
      <c r="A28" s="72">
        <v>1</v>
      </c>
      <c r="B28" s="63" t="s">
        <v>88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87">
        <f t="shared" si="1"/>
        <v>0</v>
      </c>
      <c r="J28" s="95">
        <f t="shared" si="2"/>
        <v>0</v>
      </c>
      <c r="K28" s="72">
        <v>0</v>
      </c>
      <c r="L28" s="72">
        <v>0</v>
      </c>
      <c r="M28" s="70">
        <v>0</v>
      </c>
      <c r="N28" s="70">
        <v>0</v>
      </c>
      <c r="O28" s="70">
        <v>0</v>
      </c>
    </row>
    <row r="29" spans="1:18" x14ac:dyDescent="0.25">
      <c r="A29" s="72">
        <v>2</v>
      </c>
      <c r="B29" s="63" t="s">
        <v>89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87">
        <f t="shared" si="1"/>
        <v>0</v>
      </c>
      <c r="J29" s="95">
        <f t="shared" si="2"/>
        <v>0</v>
      </c>
      <c r="K29" s="72">
        <v>3</v>
      </c>
      <c r="L29" s="72">
        <v>0</v>
      </c>
      <c r="M29" s="70">
        <v>0</v>
      </c>
      <c r="N29" s="70">
        <f t="shared" ca="1" si="3"/>
        <v>0</v>
      </c>
      <c r="O29" s="70">
        <f t="shared" ca="1" si="4"/>
        <v>0</v>
      </c>
    </row>
    <row r="30" spans="1:18" x14ac:dyDescent="0.25">
      <c r="A30" s="72">
        <v>3</v>
      </c>
      <c r="B30" s="74" t="s">
        <v>90</v>
      </c>
      <c r="C30" s="72">
        <v>0</v>
      </c>
      <c r="D30" s="72"/>
      <c r="E30" s="72"/>
      <c r="F30" s="72"/>
      <c r="G30" s="72"/>
      <c r="H30" s="72">
        <v>0</v>
      </c>
      <c r="I30" s="87">
        <f t="shared" si="1"/>
        <v>0</v>
      </c>
      <c r="J30" s="95">
        <f t="shared" si="2"/>
        <v>0</v>
      </c>
      <c r="K30" s="72">
        <v>0</v>
      </c>
      <c r="L30" s="72">
        <v>0</v>
      </c>
      <c r="M30" s="70">
        <v>0</v>
      </c>
      <c r="N30" s="70">
        <f t="shared" ca="1" si="3"/>
        <v>0</v>
      </c>
      <c r="O30" s="70">
        <f t="shared" ca="1" si="4"/>
        <v>0</v>
      </c>
    </row>
    <row r="31" spans="1:18" x14ac:dyDescent="0.25">
      <c r="A31" s="72">
        <v>8</v>
      </c>
      <c r="B31" s="63" t="s">
        <v>91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87">
        <f t="shared" si="1"/>
        <v>0</v>
      </c>
      <c r="J31" s="95">
        <f t="shared" si="2"/>
        <v>0</v>
      </c>
      <c r="K31" s="72">
        <v>0</v>
      </c>
      <c r="L31" s="72">
        <v>0</v>
      </c>
      <c r="M31" s="70">
        <v>0</v>
      </c>
      <c r="N31" s="70">
        <f t="shared" ca="1" si="3"/>
        <v>0</v>
      </c>
      <c r="O31" s="70">
        <f t="shared" ca="1" si="4"/>
        <v>0</v>
      </c>
    </row>
    <row r="32" spans="1:18" x14ac:dyDescent="0.25">
      <c r="A32" s="72"/>
      <c r="B32" s="80" t="s">
        <v>32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87">
        <f t="shared" si="1"/>
        <v>0</v>
      </c>
      <c r="J32" s="95">
        <f t="shared" si="2"/>
        <v>0</v>
      </c>
      <c r="K32" s="72">
        <v>0</v>
      </c>
      <c r="L32" s="72">
        <v>0</v>
      </c>
      <c r="M32" s="70">
        <v>0</v>
      </c>
      <c r="N32" s="70">
        <v>0</v>
      </c>
      <c r="O32" s="70">
        <f t="shared" si="4"/>
        <v>0</v>
      </c>
    </row>
    <row r="33" spans="1:17" x14ac:dyDescent="0.25">
      <c r="A33" s="76" t="s">
        <v>92</v>
      </c>
      <c r="B33" s="76"/>
      <c r="C33" s="76"/>
      <c r="D33" s="76"/>
      <c r="E33" s="76"/>
      <c r="F33" s="76"/>
      <c r="G33" s="76"/>
      <c r="H33" s="76"/>
      <c r="I33" s="87">
        <f t="shared" si="1"/>
        <v>0</v>
      </c>
      <c r="J33" s="95">
        <f t="shared" si="2"/>
        <v>0</v>
      </c>
      <c r="K33" s="76"/>
      <c r="L33" s="76"/>
      <c r="M33" s="70"/>
      <c r="N33" s="70">
        <f t="shared" ca="1" si="3"/>
        <v>0</v>
      </c>
      <c r="O33" s="70">
        <f t="shared" ca="1" si="4"/>
        <v>0</v>
      </c>
    </row>
    <row r="34" spans="1:17" x14ac:dyDescent="0.25">
      <c r="A34" s="72">
        <v>1</v>
      </c>
      <c r="B34" s="63" t="s">
        <v>93</v>
      </c>
      <c r="C34" s="72">
        <v>1.26</v>
      </c>
      <c r="D34" s="72">
        <v>0</v>
      </c>
      <c r="E34" s="72">
        <v>1.26</v>
      </c>
      <c r="F34" s="72">
        <v>0.78</v>
      </c>
      <c r="G34" s="72">
        <v>0</v>
      </c>
      <c r="H34" s="72">
        <v>0</v>
      </c>
      <c r="I34" s="87">
        <f t="shared" si="1"/>
        <v>0.78</v>
      </c>
      <c r="J34" s="95">
        <f t="shared" si="2"/>
        <v>0.48</v>
      </c>
      <c r="K34" s="72">
        <v>0</v>
      </c>
      <c r="L34" s="72">
        <v>0</v>
      </c>
      <c r="M34" s="70">
        <v>0</v>
      </c>
      <c r="N34" s="70">
        <f t="shared" ca="1" si="3"/>
        <v>0</v>
      </c>
      <c r="O34" s="70">
        <f t="shared" ca="1" si="4"/>
        <v>0</v>
      </c>
    </row>
    <row r="35" spans="1:17" x14ac:dyDescent="0.25">
      <c r="A35" s="72"/>
      <c r="B35" s="62" t="s">
        <v>94</v>
      </c>
      <c r="C35" s="72">
        <v>0</v>
      </c>
      <c r="D35" s="72">
        <v>0</v>
      </c>
      <c r="E35" s="72"/>
      <c r="F35" s="72">
        <v>0</v>
      </c>
      <c r="G35" s="72">
        <v>0</v>
      </c>
      <c r="H35" s="72">
        <v>0</v>
      </c>
      <c r="I35" s="87">
        <f t="shared" si="1"/>
        <v>0</v>
      </c>
      <c r="J35" s="95">
        <f t="shared" si="2"/>
        <v>0</v>
      </c>
      <c r="K35" s="72">
        <v>0</v>
      </c>
      <c r="L35" s="72">
        <v>0</v>
      </c>
      <c r="M35" s="70"/>
      <c r="N35" s="70">
        <f t="shared" ca="1" si="3"/>
        <v>0</v>
      </c>
      <c r="O35" s="70">
        <f t="shared" ca="1" si="4"/>
        <v>0</v>
      </c>
    </row>
    <row r="36" spans="1:17" ht="27" x14ac:dyDescent="0.25">
      <c r="A36" s="72">
        <v>1</v>
      </c>
      <c r="B36" s="63" t="s">
        <v>95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87">
        <f t="shared" si="1"/>
        <v>0</v>
      </c>
      <c r="J36" s="95">
        <f t="shared" si="2"/>
        <v>0</v>
      </c>
      <c r="K36" s="72">
        <v>0</v>
      </c>
      <c r="L36" s="72">
        <v>0</v>
      </c>
      <c r="M36" s="70">
        <v>0</v>
      </c>
      <c r="N36" s="70">
        <v>0</v>
      </c>
      <c r="O36" s="70">
        <v>0</v>
      </c>
    </row>
    <row r="37" spans="1:17" x14ac:dyDescent="0.25">
      <c r="A37" s="72"/>
      <c r="B37" s="62" t="s">
        <v>37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87">
        <f t="shared" si="1"/>
        <v>0</v>
      </c>
      <c r="J37" s="95">
        <f t="shared" si="2"/>
        <v>0</v>
      </c>
      <c r="K37" s="72">
        <v>0</v>
      </c>
      <c r="L37" s="72">
        <v>0</v>
      </c>
      <c r="M37" s="70"/>
      <c r="N37" s="70">
        <f t="shared" ca="1" si="3"/>
        <v>0</v>
      </c>
      <c r="O37" s="70">
        <f t="shared" ca="1" si="4"/>
        <v>0</v>
      </c>
    </row>
    <row r="38" spans="1:17" x14ac:dyDescent="0.25">
      <c r="A38" s="72">
        <v>1</v>
      </c>
      <c r="B38" s="63" t="s">
        <v>96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87">
        <f t="shared" si="1"/>
        <v>0</v>
      </c>
      <c r="J38" s="95">
        <f t="shared" si="2"/>
        <v>0</v>
      </c>
      <c r="K38" s="72">
        <v>0</v>
      </c>
      <c r="L38" s="72">
        <v>0</v>
      </c>
      <c r="M38" s="70">
        <v>5</v>
      </c>
      <c r="N38" s="70">
        <f t="shared" ca="1" si="3"/>
        <v>5</v>
      </c>
      <c r="O38" s="70">
        <f t="shared" ca="1" si="4"/>
        <v>0</v>
      </c>
    </row>
    <row r="39" spans="1:17" ht="15.75" customHeight="1" x14ac:dyDescent="0.25">
      <c r="A39" s="77" t="s">
        <v>97</v>
      </c>
      <c r="B39" s="78"/>
      <c r="C39" s="78"/>
      <c r="D39" s="78"/>
      <c r="E39" s="78"/>
      <c r="F39" s="78"/>
      <c r="G39" s="78"/>
      <c r="H39" s="78"/>
      <c r="I39" s="87">
        <f t="shared" si="1"/>
        <v>0</v>
      </c>
      <c r="J39" s="95">
        <f t="shared" si="2"/>
        <v>0</v>
      </c>
      <c r="K39" s="78"/>
      <c r="L39" s="78"/>
      <c r="M39" s="70"/>
      <c r="N39" s="70">
        <f t="shared" ca="1" si="3"/>
        <v>0</v>
      </c>
      <c r="O39" s="70">
        <f t="shared" ca="1" si="4"/>
        <v>0</v>
      </c>
    </row>
    <row r="40" spans="1:17" ht="11.25" customHeight="1" x14ac:dyDescent="0.25">
      <c r="A40" s="72">
        <v>1</v>
      </c>
      <c r="B40" s="63" t="s">
        <v>40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87">
        <f t="shared" si="1"/>
        <v>0</v>
      </c>
      <c r="J40" s="95">
        <f t="shared" si="2"/>
        <v>0</v>
      </c>
      <c r="K40" s="72">
        <v>0</v>
      </c>
      <c r="L40" s="72">
        <v>0</v>
      </c>
      <c r="M40" s="70">
        <v>0</v>
      </c>
      <c r="N40" s="70">
        <f t="shared" ca="1" si="3"/>
        <v>0</v>
      </c>
      <c r="O40" s="70">
        <f t="shared" ca="1" si="4"/>
        <v>0</v>
      </c>
    </row>
    <row r="41" spans="1:17" ht="11.25" customHeight="1" x14ac:dyDescent="0.25">
      <c r="A41" s="72">
        <v>2</v>
      </c>
      <c r="B41" s="63" t="s">
        <v>41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87">
        <f t="shared" si="1"/>
        <v>0</v>
      </c>
      <c r="J41" s="95">
        <f t="shared" si="2"/>
        <v>0</v>
      </c>
      <c r="K41" s="72">
        <v>0</v>
      </c>
      <c r="L41" s="72">
        <v>0</v>
      </c>
      <c r="M41" s="70">
        <v>0</v>
      </c>
      <c r="N41" s="70">
        <f t="shared" ca="1" si="3"/>
        <v>0</v>
      </c>
      <c r="O41" s="70">
        <f t="shared" ca="1" si="4"/>
        <v>0</v>
      </c>
    </row>
    <row r="42" spans="1:17" ht="11.25" customHeight="1" x14ac:dyDescent="0.25">
      <c r="A42" s="72">
        <v>3</v>
      </c>
      <c r="B42" s="63" t="s">
        <v>42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87">
        <f t="shared" si="1"/>
        <v>0</v>
      </c>
      <c r="J42" s="95">
        <f t="shared" si="2"/>
        <v>0</v>
      </c>
      <c r="K42" s="72">
        <v>0</v>
      </c>
      <c r="L42" s="72">
        <v>0</v>
      </c>
      <c r="M42" s="70">
        <v>0</v>
      </c>
      <c r="N42" s="70">
        <f t="shared" ca="1" si="3"/>
        <v>0</v>
      </c>
      <c r="O42" s="70">
        <f t="shared" ca="1" si="4"/>
        <v>0</v>
      </c>
    </row>
    <row r="43" spans="1:17" ht="11.25" customHeight="1" x14ac:dyDescent="0.25">
      <c r="A43" s="72"/>
      <c r="B43" s="80" t="s">
        <v>43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87">
        <f t="shared" si="1"/>
        <v>0</v>
      </c>
      <c r="J43" s="95">
        <f t="shared" si="2"/>
        <v>0</v>
      </c>
      <c r="K43" s="72">
        <v>0</v>
      </c>
      <c r="L43" s="72">
        <v>0</v>
      </c>
      <c r="M43" s="70">
        <v>0</v>
      </c>
      <c r="N43" s="70">
        <f t="shared" ca="1" si="3"/>
        <v>0</v>
      </c>
      <c r="O43" s="70">
        <f t="shared" ca="1" si="4"/>
        <v>0</v>
      </c>
    </row>
    <row r="44" spans="1:17" x14ac:dyDescent="0.25">
      <c r="A44" s="72"/>
      <c r="B44" s="61" t="s">
        <v>44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87">
        <f t="shared" si="1"/>
        <v>0</v>
      </c>
      <c r="J44" s="95">
        <f t="shared" si="2"/>
        <v>0</v>
      </c>
      <c r="K44" s="72">
        <v>0</v>
      </c>
      <c r="L44" s="72">
        <v>0</v>
      </c>
      <c r="M44" s="70"/>
      <c r="N44" s="70">
        <f t="shared" ca="1" si="3"/>
        <v>0</v>
      </c>
      <c r="O44" s="70">
        <f t="shared" ca="1" si="4"/>
        <v>0</v>
      </c>
      <c r="Q44" s="68"/>
    </row>
    <row r="45" spans="1:17" x14ac:dyDescent="0.25">
      <c r="A45" s="72">
        <v>1</v>
      </c>
      <c r="B45" s="63" t="s">
        <v>98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87">
        <f t="shared" si="1"/>
        <v>0</v>
      </c>
      <c r="J45" s="95">
        <f t="shared" si="2"/>
        <v>0</v>
      </c>
      <c r="K45" s="72">
        <v>0</v>
      </c>
      <c r="L45" s="72">
        <v>0</v>
      </c>
      <c r="M45" s="70">
        <v>0</v>
      </c>
      <c r="N45" s="70">
        <f t="shared" ca="1" si="3"/>
        <v>0</v>
      </c>
      <c r="O45" s="70">
        <f t="shared" ca="1" si="4"/>
        <v>0</v>
      </c>
    </row>
    <row r="46" spans="1:17" x14ac:dyDescent="0.25">
      <c r="A46" s="72">
        <v>2</v>
      </c>
      <c r="B46" s="63" t="s">
        <v>99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87">
        <f t="shared" si="1"/>
        <v>0</v>
      </c>
      <c r="J46" s="95">
        <f t="shared" si="2"/>
        <v>0</v>
      </c>
      <c r="K46" s="72">
        <v>0</v>
      </c>
      <c r="L46" s="72">
        <v>0</v>
      </c>
      <c r="M46" s="70">
        <v>0</v>
      </c>
      <c r="N46" s="70">
        <v>0</v>
      </c>
      <c r="O46" s="70">
        <v>0</v>
      </c>
    </row>
    <row r="47" spans="1:17" x14ac:dyDescent="0.25">
      <c r="A47" s="72">
        <v>3</v>
      </c>
      <c r="B47" s="63" t="s">
        <v>100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87">
        <f t="shared" si="1"/>
        <v>0</v>
      </c>
      <c r="J47" s="95">
        <f t="shared" si="2"/>
        <v>0</v>
      </c>
      <c r="K47" s="72">
        <v>0</v>
      </c>
      <c r="L47" s="72">
        <v>0</v>
      </c>
      <c r="M47" s="70">
        <v>0</v>
      </c>
      <c r="N47" s="70">
        <v>0</v>
      </c>
      <c r="O47" s="70">
        <v>0</v>
      </c>
    </row>
    <row r="48" spans="1:17" x14ac:dyDescent="0.25">
      <c r="A48" s="72"/>
      <c r="B48" s="63" t="s">
        <v>197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87">
        <f t="shared" si="1"/>
        <v>0</v>
      </c>
      <c r="J48" s="95">
        <f t="shared" si="2"/>
        <v>0</v>
      </c>
      <c r="K48" s="72">
        <v>0</v>
      </c>
      <c r="L48" s="72">
        <v>0</v>
      </c>
      <c r="M48" s="82">
        <f>SUM(M45:M47)</f>
        <v>0</v>
      </c>
      <c r="N48" s="70">
        <f>SUM(N46:N47)</f>
        <v>0</v>
      </c>
      <c r="O48" s="70">
        <f t="shared" si="4"/>
        <v>0</v>
      </c>
    </row>
    <row r="49" spans="1:17" x14ac:dyDescent="0.25">
      <c r="A49" s="62">
        <v>0</v>
      </c>
      <c r="B49" s="79"/>
      <c r="C49" s="79"/>
      <c r="D49" s="79"/>
      <c r="E49" s="79"/>
      <c r="F49" s="78"/>
      <c r="G49" s="79"/>
      <c r="H49" s="79"/>
      <c r="I49" s="87">
        <f t="shared" si="1"/>
        <v>0</v>
      </c>
      <c r="J49" s="95">
        <f t="shared" si="2"/>
        <v>0</v>
      </c>
      <c r="K49" s="79"/>
      <c r="L49" s="79"/>
      <c r="M49" s="70"/>
      <c r="N49" s="70">
        <f t="shared" ca="1" si="3"/>
        <v>0</v>
      </c>
      <c r="O49" s="70">
        <f t="shared" ca="1" si="4"/>
        <v>0</v>
      </c>
    </row>
    <row r="50" spans="1:17" x14ac:dyDescent="0.25">
      <c r="A50" s="72">
        <v>1</v>
      </c>
      <c r="B50" s="63" t="s">
        <v>101</v>
      </c>
      <c r="C50" s="72">
        <v>0</v>
      </c>
      <c r="D50" s="72">
        <v>0</v>
      </c>
      <c r="E50" s="73">
        <v>0</v>
      </c>
      <c r="F50" s="73">
        <v>0</v>
      </c>
      <c r="G50" s="73">
        <v>0</v>
      </c>
      <c r="H50" s="73">
        <v>0</v>
      </c>
      <c r="I50" s="87">
        <v>0</v>
      </c>
      <c r="J50" s="95">
        <f t="shared" si="2"/>
        <v>0</v>
      </c>
      <c r="K50" s="72">
        <v>0</v>
      </c>
      <c r="L50" s="72">
        <v>0</v>
      </c>
      <c r="M50" s="70">
        <v>0</v>
      </c>
      <c r="N50" s="70">
        <f t="shared" ca="1" si="3"/>
        <v>0</v>
      </c>
      <c r="O50" s="70">
        <f t="shared" ca="1" si="4"/>
        <v>0</v>
      </c>
      <c r="Q50" t="s">
        <v>230</v>
      </c>
    </row>
    <row r="51" spans="1:17" x14ac:dyDescent="0.25">
      <c r="A51" s="72"/>
      <c r="B51" s="62" t="s">
        <v>130</v>
      </c>
      <c r="C51" s="72"/>
      <c r="D51" s="72"/>
      <c r="E51" s="72"/>
      <c r="F51" s="72"/>
      <c r="G51" s="72"/>
      <c r="H51" s="72"/>
      <c r="I51" s="87">
        <f t="shared" si="1"/>
        <v>0</v>
      </c>
      <c r="J51" s="95">
        <f t="shared" si="2"/>
        <v>0</v>
      </c>
      <c r="K51" s="72">
        <v>0</v>
      </c>
      <c r="L51" s="72">
        <v>0</v>
      </c>
      <c r="M51" s="70"/>
      <c r="N51" s="70">
        <f t="shared" ca="1" si="3"/>
        <v>0</v>
      </c>
      <c r="O51" s="70">
        <f t="shared" ca="1" si="4"/>
        <v>0</v>
      </c>
    </row>
    <row r="52" spans="1:17" x14ac:dyDescent="0.25">
      <c r="A52" s="72">
        <v>1</v>
      </c>
      <c r="B52" s="63" t="s">
        <v>103</v>
      </c>
      <c r="C52" s="72">
        <v>0.14000000000000001</v>
      </c>
      <c r="D52" s="72">
        <v>0</v>
      </c>
      <c r="E52" s="72">
        <v>0.14000000000000001</v>
      </c>
      <c r="F52" s="72">
        <v>0.74</v>
      </c>
      <c r="G52" s="72">
        <v>0</v>
      </c>
      <c r="H52" s="72"/>
      <c r="I52" s="87">
        <f t="shared" si="1"/>
        <v>0.74</v>
      </c>
      <c r="J52" s="95">
        <f t="shared" si="2"/>
        <v>-0.6</v>
      </c>
      <c r="K52" s="72">
        <v>0</v>
      </c>
      <c r="L52" s="72">
        <v>0</v>
      </c>
      <c r="M52" s="70">
        <v>0</v>
      </c>
      <c r="N52" s="70">
        <f t="shared" ca="1" si="3"/>
        <v>0</v>
      </c>
      <c r="O52" s="70">
        <f t="shared" ca="1" si="4"/>
        <v>0</v>
      </c>
    </row>
    <row r="53" spans="1:17" ht="27" x14ac:dyDescent="0.25">
      <c r="A53" s="72">
        <v>1</v>
      </c>
      <c r="B53" s="63" t="s">
        <v>0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/>
      <c r="I53" s="87">
        <f t="shared" si="1"/>
        <v>0</v>
      </c>
      <c r="J53" s="95">
        <f t="shared" si="2"/>
        <v>0</v>
      </c>
      <c r="K53" s="72">
        <v>0</v>
      </c>
      <c r="L53" s="72">
        <v>0</v>
      </c>
      <c r="M53" s="70">
        <v>0</v>
      </c>
      <c r="N53" s="70">
        <f t="shared" ca="1" si="3"/>
        <v>0</v>
      </c>
      <c r="O53" s="70">
        <f t="shared" ca="1" si="4"/>
        <v>0</v>
      </c>
    </row>
    <row r="54" spans="1:17" ht="30" customHeight="1" x14ac:dyDescent="0.25">
      <c r="A54" s="72">
        <v>1</v>
      </c>
      <c r="B54" s="63" t="s">
        <v>201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/>
      <c r="I54" s="87">
        <f t="shared" si="1"/>
        <v>0</v>
      </c>
      <c r="J54" s="95">
        <f t="shared" si="2"/>
        <v>0</v>
      </c>
      <c r="K54" s="72">
        <v>0</v>
      </c>
      <c r="L54" s="72">
        <v>0</v>
      </c>
      <c r="M54" s="70">
        <v>0</v>
      </c>
      <c r="N54" s="70">
        <f t="shared" ca="1" si="3"/>
        <v>0</v>
      </c>
      <c r="O54" s="70">
        <f t="shared" ca="1" si="4"/>
        <v>0</v>
      </c>
    </row>
    <row r="55" spans="1:17" x14ac:dyDescent="0.25">
      <c r="A55" s="72"/>
      <c r="B55" s="80" t="s">
        <v>198</v>
      </c>
      <c r="C55" s="72">
        <f>C34+C36+C38+C43+C48+C50+C52+C53+C54</f>
        <v>1.4</v>
      </c>
      <c r="D55" s="83">
        <f t="shared" ref="D55:G55" si="6">D34+D36+D38+D43+D48+D50+D52+D53+D54</f>
        <v>0</v>
      </c>
      <c r="E55" s="83">
        <f t="shared" si="6"/>
        <v>1.4</v>
      </c>
      <c r="F55" s="83">
        <f t="shared" si="6"/>
        <v>1.52</v>
      </c>
      <c r="G55" s="83">
        <f t="shared" si="6"/>
        <v>0</v>
      </c>
      <c r="H55" s="83">
        <f>SUM(H50:H54)</f>
        <v>0</v>
      </c>
      <c r="I55" s="87">
        <f t="shared" si="1"/>
        <v>1.52</v>
      </c>
      <c r="J55" s="95">
        <f t="shared" si="2"/>
        <v>-0.12000000000000011</v>
      </c>
      <c r="K55" s="72">
        <f>K50+K38</f>
        <v>0</v>
      </c>
      <c r="L55" s="72">
        <f>L50+L38</f>
        <v>0</v>
      </c>
      <c r="M55" s="70">
        <v>0</v>
      </c>
      <c r="N55" s="70">
        <v>0</v>
      </c>
      <c r="O55" s="70">
        <v>0</v>
      </c>
      <c r="Q55" t="s">
        <v>230</v>
      </c>
    </row>
    <row r="56" spans="1:17" ht="27" x14ac:dyDescent="0.25">
      <c r="A56" s="72"/>
      <c r="B56" s="80" t="s">
        <v>199</v>
      </c>
      <c r="C56" s="73">
        <f>C26+C32+C55</f>
        <v>57.85</v>
      </c>
      <c r="D56" s="84">
        <f t="shared" ref="D56:G56" si="7">D26+D32+D55</f>
        <v>0</v>
      </c>
      <c r="E56" s="84">
        <f t="shared" si="7"/>
        <v>57.85</v>
      </c>
      <c r="F56" s="90">
        <f t="shared" si="7"/>
        <v>44.53</v>
      </c>
      <c r="G56" s="84">
        <f t="shared" si="7"/>
        <v>0</v>
      </c>
      <c r="H56" s="84">
        <f>H26+H55</f>
        <v>0</v>
      </c>
      <c r="I56" s="87">
        <f t="shared" si="1"/>
        <v>44.53</v>
      </c>
      <c r="J56" s="95">
        <f t="shared" si="2"/>
        <v>13.32</v>
      </c>
      <c r="K56" s="73">
        <v>0</v>
      </c>
      <c r="L56" s="71">
        <f>L26+L32+L55</f>
        <v>0</v>
      </c>
      <c r="M56" s="70">
        <f>M26+M32+M55</f>
        <v>0</v>
      </c>
      <c r="N56" s="70">
        <f>N26+N32+N55</f>
        <v>0</v>
      </c>
      <c r="O56" s="70">
        <v>0</v>
      </c>
    </row>
    <row r="57" spans="1:17" ht="28.5" customHeight="1" x14ac:dyDescent="0.25">
      <c r="A57" s="72"/>
      <c r="B57" s="80" t="s">
        <v>200</v>
      </c>
      <c r="C57" s="72">
        <v>0</v>
      </c>
      <c r="D57" s="72">
        <v>0</v>
      </c>
      <c r="E57" s="85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3">
        <v>0</v>
      </c>
      <c r="L57" s="73">
        <v>0</v>
      </c>
      <c r="M57" s="70">
        <v>0</v>
      </c>
      <c r="N57" s="70">
        <v>0</v>
      </c>
      <c r="O57" s="70">
        <v>0</v>
      </c>
    </row>
    <row r="59" spans="1:17" x14ac:dyDescent="0.25">
      <c r="Q59" t="s">
        <v>230</v>
      </c>
    </row>
  </sheetData>
  <mergeCells count="13">
    <mergeCell ref="K2:K3"/>
    <mergeCell ref="M2:M3"/>
    <mergeCell ref="N2:N3"/>
    <mergeCell ref="O2:O3"/>
    <mergeCell ref="A5:B5"/>
    <mergeCell ref="A1:A3"/>
    <mergeCell ref="B1:B3"/>
    <mergeCell ref="C1:J1"/>
    <mergeCell ref="K1:L1"/>
    <mergeCell ref="M1:O1"/>
    <mergeCell ref="C2:E2"/>
    <mergeCell ref="F2:I2"/>
    <mergeCell ref="J2:J3"/>
  </mergeCells>
  <pageMargins left="0.2" right="0.2" top="0.2" bottom="0.2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1" sqref="G11"/>
    </sheetView>
  </sheetViews>
  <sheetFormatPr defaultRowHeight="15" x14ac:dyDescent="0.25"/>
  <cols>
    <col min="1" max="1" width="4.140625" customWidth="1"/>
    <col min="2" max="2" width="18.5703125" customWidth="1"/>
    <col min="3" max="3" width="18.7109375" customWidth="1"/>
    <col min="4" max="4" width="18.42578125" customWidth="1"/>
    <col min="5" max="5" width="18.28515625" customWidth="1"/>
    <col min="6" max="6" width="18.140625" customWidth="1"/>
  </cols>
  <sheetData>
    <row r="1" spans="1:11" ht="19.5" x14ac:dyDescent="0.35">
      <c r="A1" s="188" t="s">
        <v>287</v>
      </c>
      <c r="B1" s="188"/>
      <c r="C1" s="188"/>
      <c r="D1" s="188"/>
      <c r="E1" s="188"/>
      <c r="F1" s="188"/>
      <c r="G1" s="3"/>
      <c r="H1" s="3"/>
      <c r="I1" s="3"/>
      <c r="J1" s="3"/>
      <c r="K1" s="3"/>
    </row>
    <row r="2" spans="1:11" ht="17.25" customHeight="1" thickBot="1" x14ac:dyDescent="0.4">
      <c r="A2" s="189" t="s">
        <v>2</v>
      </c>
      <c r="B2" s="190"/>
      <c r="C2" s="190"/>
      <c r="D2" s="190"/>
      <c r="E2" s="190"/>
      <c r="F2" s="190"/>
      <c r="G2" s="27"/>
      <c r="H2" s="27"/>
      <c r="I2" s="27"/>
      <c r="J2" s="27"/>
      <c r="K2" s="27"/>
    </row>
    <row r="3" spans="1:11" ht="15.75" thickBot="1" x14ac:dyDescent="0.3">
      <c r="A3" s="191" t="s">
        <v>3</v>
      </c>
      <c r="B3" s="192" t="s">
        <v>5</v>
      </c>
      <c r="C3" s="193" t="s">
        <v>6</v>
      </c>
      <c r="D3" s="194"/>
      <c r="E3" s="194"/>
      <c r="F3" s="195"/>
    </row>
    <row r="4" spans="1:11" s="16" customFormat="1" ht="34.5" customHeight="1" thickBot="1" x14ac:dyDescent="0.3">
      <c r="A4" s="196" t="s">
        <v>4</v>
      </c>
      <c r="B4" s="197"/>
      <c r="C4" s="198" t="s">
        <v>285</v>
      </c>
      <c r="D4" s="198" t="s">
        <v>8</v>
      </c>
      <c r="E4" s="198" t="s">
        <v>9</v>
      </c>
      <c r="F4" s="198" t="s">
        <v>10</v>
      </c>
    </row>
    <row r="5" spans="1:11" s="16" customFormat="1" ht="18" customHeight="1" thickBot="1" x14ac:dyDescent="0.3">
      <c r="A5" s="196">
        <v>1</v>
      </c>
      <c r="B5" s="198">
        <v>2</v>
      </c>
      <c r="C5" s="198">
        <v>3</v>
      </c>
      <c r="D5" s="198">
        <v>4</v>
      </c>
      <c r="E5" s="198">
        <v>5</v>
      </c>
      <c r="F5" s="198">
        <v>6</v>
      </c>
    </row>
    <row r="6" spans="1:11" s="16" customFormat="1" ht="24" customHeight="1" thickBot="1" x14ac:dyDescent="0.4">
      <c r="A6" s="196"/>
      <c r="B6" s="199" t="s">
        <v>202</v>
      </c>
      <c r="C6" s="200"/>
      <c r="D6" s="201"/>
      <c r="E6" s="201"/>
      <c r="F6" s="202"/>
    </row>
    <row r="7" spans="1:11" s="16" customFormat="1" ht="23.25" customHeight="1" thickBot="1" x14ac:dyDescent="0.35">
      <c r="A7" s="203">
        <v>1</v>
      </c>
      <c r="B7" s="204" t="s">
        <v>203</v>
      </c>
      <c r="C7" s="198">
        <v>0</v>
      </c>
      <c r="D7" s="198">
        <v>0</v>
      </c>
      <c r="E7" s="198">
        <v>0</v>
      </c>
      <c r="F7" s="205">
        <v>0</v>
      </c>
    </row>
    <row r="8" spans="1:11" s="16" customFormat="1" ht="34.5" customHeight="1" thickBot="1" x14ac:dyDescent="0.35">
      <c r="A8" s="203">
        <v>3</v>
      </c>
      <c r="B8" s="206" t="s">
        <v>204</v>
      </c>
      <c r="C8" s="198">
        <v>0</v>
      </c>
      <c r="D8" s="198">
        <v>0</v>
      </c>
      <c r="E8" s="198">
        <v>0</v>
      </c>
      <c r="F8" s="205">
        <v>0</v>
      </c>
    </row>
    <row r="9" spans="1:11" s="16" customFormat="1" ht="34.5" customHeight="1" thickBot="1" x14ac:dyDescent="0.35">
      <c r="A9" s="203">
        <v>4</v>
      </c>
      <c r="B9" s="206" t="s">
        <v>205</v>
      </c>
      <c r="C9" s="198">
        <v>0</v>
      </c>
      <c r="D9" s="198">
        <v>0</v>
      </c>
      <c r="E9" s="198">
        <v>0</v>
      </c>
      <c r="F9" s="205">
        <v>0</v>
      </c>
    </row>
    <row r="10" spans="1:11" s="16" customFormat="1" ht="34.5" customHeight="1" thickBot="1" x14ac:dyDescent="0.35">
      <c r="A10" s="203">
        <v>6</v>
      </c>
      <c r="B10" s="206" t="s">
        <v>206</v>
      </c>
      <c r="C10" s="207">
        <v>0</v>
      </c>
      <c r="D10" s="207">
        <v>0</v>
      </c>
      <c r="E10" s="207">
        <v>0</v>
      </c>
      <c r="F10" s="207">
        <v>0</v>
      </c>
    </row>
    <row r="11" spans="1:11" s="16" customFormat="1" ht="34.5" customHeight="1" thickBot="1" x14ac:dyDescent="0.35">
      <c r="A11" s="203">
        <v>7</v>
      </c>
      <c r="B11" s="206" t="s">
        <v>207</v>
      </c>
      <c r="C11" s="207">
        <v>1</v>
      </c>
      <c r="D11" s="207">
        <v>0</v>
      </c>
      <c r="E11" s="207">
        <v>0</v>
      </c>
      <c r="F11" s="207">
        <v>1</v>
      </c>
    </row>
    <row r="12" spans="1:11" s="16" customFormat="1" ht="34.5" customHeight="1" thickBot="1" x14ac:dyDescent="0.35">
      <c r="A12" s="203">
        <v>9</v>
      </c>
      <c r="B12" s="206" t="s">
        <v>208</v>
      </c>
      <c r="C12" s="207">
        <v>0</v>
      </c>
      <c r="D12" s="207">
        <v>0</v>
      </c>
      <c r="E12" s="207">
        <v>0</v>
      </c>
      <c r="F12" s="207">
        <v>0</v>
      </c>
    </row>
    <row r="13" spans="1:11" s="16" customFormat="1" ht="34.5" customHeight="1" thickBot="1" x14ac:dyDescent="0.35">
      <c r="A13" s="203">
        <v>14</v>
      </c>
      <c r="B13" s="206" t="s">
        <v>209</v>
      </c>
      <c r="C13" s="207">
        <v>0</v>
      </c>
      <c r="D13" s="207">
        <v>0</v>
      </c>
      <c r="E13" s="207">
        <v>0</v>
      </c>
      <c r="F13" s="207">
        <v>0</v>
      </c>
    </row>
    <row r="14" spans="1:11" s="16" customFormat="1" ht="34.5" customHeight="1" thickBot="1" x14ac:dyDescent="0.35">
      <c r="A14" s="203"/>
      <c r="B14" s="206" t="s">
        <v>127</v>
      </c>
      <c r="C14" s="198">
        <v>0</v>
      </c>
      <c r="D14" s="205">
        <v>0</v>
      </c>
      <c r="E14" s="205">
        <v>0</v>
      </c>
      <c r="F14" s="205">
        <v>0</v>
      </c>
    </row>
    <row r="15" spans="1:11" s="16" customFormat="1" ht="34.5" customHeight="1" thickBot="1" x14ac:dyDescent="0.45">
      <c r="A15" s="208"/>
      <c r="B15" s="209" t="s">
        <v>27</v>
      </c>
      <c r="C15" s="198">
        <v>1</v>
      </c>
      <c r="D15" s="205">
        <v>0</v>
      </c>
      <c r="E15" s="205">
        <v>0</v>
      </c>
      <c r="F15" s="205">
        <v>1</v>
      </c>
    </row>
    <row r="16" spans="1:11" s="16" customFormat="1" ht="34.5" customHeight="1" x14ac:dyDescent="0.25">
      <c r="A16" s="192"/>
      <c r="B16" s="210" t="s">
        <v>210</v>
      </c>
      <c r="C16" s="211"/>
      <c r="D16" s="212"/>
      <c r="E16" s="212"/>
      <c r="F16" s="213"/>
    </row>
    <row r="17" spans="1:6" s="16" customFormat="1" ht="34.5" customHeight="1" thickBot="1" x14ac:dyDescent="0.3">
      <c r="A17" s="197"/>
      <c r="B17" s="214"/>
      <c r="C17" s="215"/>
      <c r="D17" s="216"/>
      <c r="E17" s="216"/>
      <c r="F17" s="217"/>
    </row>
    <row r="18" spans="1:6" s="16" customFormat="1" ht="34.5" customHeight="1" thickBot="1" x14ac:dyDescent="0.35">
      <c r="A18" s="196">
        <v>1</v>
      </c>
      <c r="B18" s="206" t="s">
        <v>211</v>
      </c>
      <c r="C18" s="198">
        <v>1</v>
      </c>
      <c r="D18" s="207">
        <v>0</v>
      </c>
      <c r="E18" s="207">
        <v>0</v>
      </c>
      <c r="F18" s="205">
        <v>1</v>
      </c>
    </row>
    <row r="19" spans="1:6" s="16" customFormat="1" ht="34.5" customHeight="1" thickBot="1" x14ac:dyDescent="0.35">
      <c r="A19" s="196">
        <v>2</v>
      </c>
      <c r="B19" s="206" t="s">
        <v>212</v>
      </c>
      <c r="C19" s="198">
        <v>0</v>
      </c>
      <c r="D19" s="207">
        <v>0</v>
      </c>
      <c r="E19" s="207">
        <v>0</v>
      </c>
      <c r="F19" s="205">
        <v>0</v>
      </c>
    </row>
    <row r="20" spans="1:6" s="16" customFormat="1" ht="34.5" customHeight="1" thickBot="1" x14ac:dyDescent="0.3">
      <c r="A20" s="196">
        <v>4</v>
      </c>
      <c r="B20" s="218" t="s">
        <v>213</v>
      </c>
      <c r="C20" s="198">
        <v>0</v>
      </c>
      <c r="D20" s="207">
        <v>0</v>
      </c>
      <c r="E20" s="207">
        <v>0</v>
      </c>
      <c r="F20" s="205">
        <v>0</v>
      </c>
    </row>
    <row r="21" spans="1:6" s="16" customFormat="1" ht="34.5" customHeight="1" thickBot="1" x14ac:dyDescent="0.3">
      <c r="A21" s="196">
        <v>5</v>
      </c>
      <c r="B21" s="218" t="s">
        <v>214</v>
      </c>
      <c r="C21" s="198">
        <v>0</v>
      </c>
      <c r="D21" s="207">
        <v>0</v>
      </c>
      <c r="E21" s="207">
        <v>0</v>
      </c>
      <c r="F21" s="205">
        <v>0</v>
      </c>
    </row>
    <row r="22" spans="1:6" s="16" customFormat="1" ht="34.5" customHeight="1" thickBot="1" x14ac:dyDescent="0.3">
      <c r="A22" s="196"/>
      <c r="B22" s="219" t="s">
        <v>43</v>
      </c>
      <c r="C22" s="198">
        <v>1</v>
      </c>
      <c r="D22" s="205">
        <v>0</v>
      </c>
      <c r="E22" s="205">
        <v>0</v>
      </c>
      <c r="F22" s="205">
        <v>1</v>
      </c>
    </row>
    <row r="23" spans="1:6" s="16" customFormat="1" ht="34.5" customHeight="1" thickBot="1" x14ac:dyDescent="0.3">
      <c r="A23" s="196"/>
      <c r="B23" s="220" t="s">
        <v>215</v>
      </c>
      <c r="C23" s="198">
        <v>2</v>
      </c>
      <c r="D23" s="205">
        <v>0</v>
      </c>
      <c r="E23" s="205">
        <v>0</v>
      </c>
      <c r="F23" s="198">
        <v>2</v>
      </c>
    </row>
  </sheetData>
  <mergeCells count="6">
    <mergeCell ref="B3:B4"/>
    <mergeCell ref="C3:F3"/>
    <mergeCell ref="C6:F6"/>
    <mergeCell ref="A16:A17"/>
    <mergeCell ref="C16:F17"/>
    <mergeCell ref="B16:B17"/>
  </mergeCells>
  <pageMargins left="0.2" right="0.2" top="0.2" bottom="0.2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0" sqref="F10"/>
    </sheetView>
  </sheetViews>
  <sheetFormatPr defaultRowHeight="15" x14ac:dyDescent="0.25"/>
  <cols>
    <col min="1" max="1" width="5.140625" customWidth="1"/>
    <col min="2" max="2" width="21" customWidth="1"/>
    <col min="3" max="3" width="9.7109375" customWidth="1"/>
    <col min="4" max="4" width="7.28515625" customWidth="1"/>
    <col min="5" max="5" width="7" customWidth="1"/>
    <col min="6" max="6" width="11.42578125" customWidth="1"/>
    <col min="10" max="10" width="11.7109375" customWidth="1"/>
  </cols>
  <sheetData>
    <row r="1" spans="1:10" ht="17.25" thickBot="1" x14ac:dyDescent="0.35">
      <c r="A1" s="26"/>
    </row>
    <row r="2" spans="1:10" ht="15.75" thickBot="1" x14ac:dyDescent="0.3">
      <c r="A2" s="18" t="s">
        <v>3</v>
      </c>
      <c r="B2" s="118" t="s">
        <v>5</v>
      </c>
      <c r="C2" s="120" t="s">
        <v>6</v>
      </c>
      <c r="D2" s="121"/>
      <c r="E2" s="121"/>
      <c r="F2" s="122"/>
      <c r="G2" s="120" t="s">
        <v>216</v>
      </c>
      <c r="H2" s="121"/>
      <c r="I2" s="121"/>
      <c r="J2" s="122"/>
    </row>
    <row r="3" spans="1:10" ht="68.25" thickBot="1" x14ac:dyDescent="0.3">
      <c r="A3" s="19" t="s">
        <v>4</v>
      </c>
      <c r="B3" s="119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217</v>
      </c>
      <c r="H3" s="1" t="s">
        <v>221</v>
      </c>
      <c r="I3" s="1" t="s">
        <v>222</v>
      </c>
      <c r="J3" s="1" t="s">
        <v>223</v>
      </c>
    </row>
    <row r="4" spans="1:10" ht="15.75" thickBot="1" x14ac:dyDescent="0.3">
      <c r="A4" s="19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0" s="38" customFormat="1" ht="21" thickBot="1" x14ac:dyDescent="0.3">
      <c r="A5" s="36"/>
      <c r="B5" s="37" t="s">
        <v>202</v>
      </c>
      <c r="C5" s="123"/>
      <c r="D5" s="124"/>
      <c r="E5" s="124"/>
      <c r="F5" s="124"/>
      <c r="G5" s="124"/>
      <c r="H5" s="124"/>
      <c r="I5" s="124"/>
      <c r="J5" s="125"/>
    </row>
    <row r="6" spans="1:10" s="38" customFormat="1" ht="16.5" thickBot="1" x14ac:dyDescent="0.3">
      <c r="A6" s="39">
        <v>1</v>
      </c>
      <c r="B6" s="40" t="s">
        <v>203</v>
      </c>
      <c r="C6" s="41"/>
      <c r="D6" s="41"/>
      <c r="E6" s="41"/>
      <c r="F6" s="41"/>
      <c r="G6" s="41"/>
      <c r="H6" s="41"/>
      <c r="I6" s="41"/>
      <c r="J6" s="41"/>
    </row>
    <row r="7" spans="1:10" s="38" customFormat="1" ht="16.5" thickBot="1" x14ac:dyDescent="0.3">
      <c r="A7" s="39">
        <v>2</v>
      </c>
      <c r="B7" s="42" t="s">
        <v>224</v>
      </c>
      <c r="C7" s="41"/>
      <c r="D7" s="41"/>
      <c r="E7" s="41"/>
      <c r="F7" s="41"/>
      <c r="G7" s="41"/>
      <c r="H7" s="41"/>
      <c r="I7" s="41"/>
      <c r="J7" s="41"/>
    </row>
    <row r="8" spans="1:10" s="38" customFormat="1" ht="16.5" thickBot="1" x14ac:dyDescent="0.3">
      <c r="A8" s="39">
        <v>3</v>
      </c>
      <c r="B8" s="42" t="s">
        <v>204</v>
      </c>
      <c r="C8" s="41"/>
      <c r="D8" s="41"/>
      <c r="E8" s="41"/>
      <c r="F8" s="41"/>
      <c r="G8" s="41"/>
      <c r="H8" s="41"/>
      <c r="I8" s="41"/>
      <c r="J8" s="41"/>
    </row>
    <row r="9" spans="1:10" s="38" customFormat="1" ht="32.25" thickBot="1" x14ac:dyDescent="0.3">
      <c r="A9" s="39">
        <v>4</v>
      </c>
      <c r="B9" s="42" t="s">
        <v>205</v>
      </c>
      <c r="C9" s="41"/>
      <c r="D9" s="41"/>
      <c r="E9" s="41"/>
      <c r="F9" s="41"/>
      <c r="G9" s="41"/>
      <c r="H9" s="41"/>
      <c r="I9" s="41"/>
      <c r="J9" s="41"/>
    </row>
    <row r="10" spans="1:10" s="38" customFormat="1" ht="32.25" thickBot="1" x14ac:dyDescent="0.3">
      <c r="A10" s="39">
        <v>5</v>
      </c>
      <c r="B10" s="42" t="s">
        <v>286</v>
      </c>
      <c r="C10" s="41">
        <v>12</v>
      </c>
      <c r="D10" s="41"/>
      <c r="E10" s="41"/>
      <c r="F10" s="41"/>
      <c r="G10" s="41"/>
      <c r="H10" s="41"/>
      <c r="I10" s="41"/>
      <c r="J10" s="41"/>
    </row>
    <row r="11" spans="1:10" s="38" customFormat="1" ht="16.5" thickBot="1" x14ac:dyDescent="0.3">
      <c r="A11" s="39">
        <v>6</v>
      </c>
      <c r="B11" s="42" t="s">
        <v>127</v>
      </c>
      <c r="C11" s="41"/>
      <c r="D11" s="41"/>
      <c r="E11" s="41"/>
      <c r="F11" s="41"/>
      <c r="G11" s="41"/>
      <c r="H11" s="41"/>
      <c r="I11" s="41"/>
      <c r="J11" s="41"/>
    </row>
    <row r="12" spans="1:10" s="38" customFormat="1" ht="24" thickBot="1" x14ac:dyDescent="0.3">
      <c r="A12" s="43"/>
      <c r="B12" s="44" t="s">
        <v>27</v>
      </c>
      <c r="C12" s="41"/>
      <c r="D12" s="41"/>
      <c r="E12" s="41"/>
      <c r="F12" s="41"/>
      <c r="G12" s="41"/>
      <c r="H12" s="41"/>
      <c r="I12" s="41"/>
      <c r="J12" s="41"/>
    </row>
    <row r="13" spans="1:10" s="38" customFormat="1" x14ac:dyDescent="0.25">
      <c r="A13" s="126"/>
      <c r="B13" s="45"/>
      <c r="C13" s="128"/>
      <c r="D13" s="129"/>
      <c r="E13" s="129"/>
      <c r="F13" s="129"/>
      <c r="G13" s="129"/>
      <c r="H13" s="129"/>
      <c r="I13" s="129"/>
      <c r="J13" s="130"/>
    </row>
    <row r="14" spans="1:10" s="38" customFormat="1" ht="21" thickBot="1" x14ac:dyDescent="0.3">
      <c r="A14" s="127"/>
      <c r="B14" s="46" t="s">
        <v>210</v>
      </c>
      <c r="C14" s="131"/>
      <c r="D14" s="132"/>
      <c r="E14" s="132"/>
      <c r="F14" s="132"/>
      <c r="G14" s="132"/>
      <c r="H14" s="132"/>
      <c r="I14" s="132"/>
      <c r="J14" s="133"/>
    </row>
    <row r="15" spans="1:10" s="38" customFormat="1" ht="32.25" thickBot="1" x14ac:dyDescent="0.3">
      <c r="A15" s="36">
        <v>1</v>
      </c>
      <c r="B15" s="42" t="s">
        <v>211</v>
      </c>
      <c r="C15" s="41"/>
      <c r="D15" s="41"/>
      <c r="E15" s="41"/>
      <c r="F15" s="41"/>
      <c r="G15" s="41"/>
      <c r="H15" s="41"/>
      <c r="I15" s="41"/>
      <c r="J15" s="41"/>
    </row>
    <row r="16" spans="1:10" s="38" customFormat="1" ht="32.25" thickBot="1" x14ac:dyDescent="0.3">
      <c r="A16" s="36">
        <v>2</v>
      </c>
      <c r="B16" s="42" t="s">
        <v>212</v>
      </c>
      <c r="C16" s="41"/>
      <c r="D16" s="41"/>
      <c r="E16" s="41"/>
      <c r="F16" s="41"/>
      <c r="G16" s="41"/>
      <c r="H16" s="41"/>
      <c r="I16" s="41"/>
      <c r="J16" s="41"/>
    </row>
    <row r="17" spans="1:10" s="38" customFormat="1" ht="16.5" thickBot="1" x14ac:dyDescent="0.3">
      <c r="A17" s="36">
        <v>3</v>
      </c>
      <c r="B17" s="42" t="s">
        <v>225</v>
      </c>
      <c r="C17" s="41"/>
      <c r="D17" s="41"/>
      <c r="E17" s="41"/>
      <c r="F17" s="41"/>
      <c r="G17" s="41"/>
      <c r="H17" s="41"/>
      <c r="I17" s="41"/>
      <c r="J17" s="41"/>
    </row>
    <row r="18" spans="1:10" s="38" customFormat="1" ht="16.5" thickBot="1" x14ac:dyDescent="0.3">
      <c r="A18" s="36">
        <v>4</v>
      </c>
      <c r="B18" s="42" t="s">
        <v>213</v>
      </c>
      <c r="C18" s="41"/>
      <c r="D18" s="41"/>
      <c r="E18" s="41"/>
      <c r="F18" s="41"/>
      <c r="G18" s="41"/>
      <c r="H18" s="41"/>
      <c r="I18" s="41"/>
      <c r="J18" s="41"/>
    </row>
    <row r="19" spans="1:10" s="38" customFormat="1" ht="32.25" thickBot="1" x14ac:dyDescent="0.3">
      <c r="A19" s="36">
        <v>5</v>
      </c>
      <c r="B19" s="42" t="s">
        <v>214</v>
      </c>
      <c r="C19" s="41"/>
      <c r="D19" s="41"/>
      <c r="E19" s="41"/>
      <c r="F19" s="41"/>
      <c r="G19" s="41"/>
      <c r="H19" s="41"/>
      <c r="I19" s="41"/>
      <c r="J19" s="41"/>
    </row>
    <row r="20" spans="1:10" s="38" customFormat="1" ht="21" thickBot="1" x14ac:dyDescent="0.3">
      <c r="A20" s="36"/>
      <c r="B20" s="47" t="s">
        <v>226</v>
      </c>
      <c r="C20" s="41"/>
      <c r="D20" s="41"/>
      <c r="E20" s="41"/>
      <c r="F20" s="41"/>
      <c r="G20" s="41"/>
      <c r="H20" s="41"/>
      <c r="I20" s="41"/>
      <c r="J20" s="41"/>
    </row>
    <row r="21" spans="1:10" s="38" customFormat="1" ht="20.25" x14ac:dyDescent="0.25">
      <c r="A21" s="126"/>
      <c r="B21" s="48" t="s">
        <v>132</v>
      </c>
      <c r="C21" s="126"/>
      <c r="D21" s="126"/>
      <c r="E21" s="126"/>
      <c r="F21" s="126"/>
      <c r="G21" s="126"/>
      <c r="H21" s="126"/>
      <c r="I21" s="126"/>
      <c r="J21" s="126"/>
    </row>
    <row r="22" spans="1:10" s="38" customFormat="1" ht="21" thickBot="1" x14ac:dyDescent="0.3">
      <c r="A22" s="127"/>
      <c r="B22" s="49" t="s">
        <v>227</v>
      </c>
      <c r="C22" s="127"/>
      <c r="D22" s="127"/>
      <c r="E22" s="127"/>
      <c r="F22" s="127"/>
      <c r="G22" s="127"/>
      <c r="H22" s="127"/>
      <c r="I22" s="127"/>
      <c r="J22" s="127"/>
    </row>
    <row r="23" spans="1:10" x14ac:dyDescent="0.25">
      <c r="A23" s="5"/>
    </row>
  </sheetData>
  <mergeCells count="15">
    <mergeCell ref="H21:H22"/>
    <mergeCell ref="I21:I22"/>
    <mergeCell ref="J21:J22"/>
    <mergeCell ref="A21:A22"/>
    <mergeCell ref="C21:C22"/>
    <mergeCell ref="D21:D22"/>
    <mergeCell ref="E21:E22"/>
    <mergeCell ref="F21:F22"/>
    <mergeCell ref="G21:G22"/>
    <mergeCell ref="B2:B3"/>
    <mergeCell ref="C2:F2"/>
    <mergeCell ref="G2:J2"/>
    <mergeCell ref="C5:J5"/>
    <mergeCell ref="A13:A14"/>
    <mergeCell ref="C13:J14"/>
  </mergeCells>
  <pageMargins left="0.2" right="0.2" top="0.2" bottom="0.2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2022-07-07T05:04:08Z</dcterms:modified>
</cp:coreProperties>
</file>