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SO BIROL\Desktop\Vata file\"/>
    </mc:Choice>
  </mc:AlternateContent>
  <bookViews>
    <workbookView xWindow="0" yWindow="0" windowWidth="20490" windowHeight="7755"/>
  </bookViews>
  <sheets>
    <sheet name="26042022-040454_beneficiary" sheetId="1" r:id="rId1"/>
  </sheets>
  <definedNames>
    <definedName name="_xlnm._FilterDatabase" localSheetId="0" hidden="1">'26042022-040454_beneficiary'!$E$4:$E$1062</definedName>
  </definedNames>
  <calcPr calcId="152511"/>
</workbook>
</file>

<file path=xl/calcChain.xml><?xml version="1.0" encoding="utf-8"?>
<calcChain xmlns="http://schemas.openxmlformats.org/spreadsheetml/2006/main">
  <c r="B239" i="1" l="1"/>
  <c r="B365" i="1"/>
  <c r="B102" i="1"/>
  <c r="B364" i="1"/>
  <c r="B363" i="1"/>
  <c r="B752" i="1"/>
  <c r="B238" i="1"/>
  <c r="B850" i="1"/>
  <c r="B1062" i="1"/>
  <c r="B1061" i="1"/>
  <c r="B1060" i="1"/>
  <c r="B1059" i="1"/>
  <c r="B751" i="1"/>
  <c r="B750" i="1"/>
  <c r="B749" i="1"/>
  <c r="B748" i="1"/>
  <c r="B584" i="1"/>
  <c r="B362" i="1"/>
  <c r="B361" i="1"/>
  <c r="B360" i="1"/>
  <c r="B237" i="1"/>
  <c r="B236" i="1"/>
  <c r="B849" i="1"/>
  <c r="B235" i="1"/>
  <c r="B747" i="1"/>
  <c r="B1058" i="1"/>
  <c r="B1057" i="1"/>
  <c r="B922" i="1"/>
  <c r="B746" i="1"/>
  <c r="B1056" i="1"/>
  <c r="B848" i="1"/>
  <c r="B847" i="1"/>
  <c r="B745" i="1"/>
  <c r="B921" i="1"/>
  <c r="B234" i="1"/>
  <c r="B583" i="1"/>
  <c r="B744" i="1"/>
  <c r="B1055" i="1"/>
  <c r="B233" i="1"/>
  <c r="B232" i="1"/>
  <c r="B231" i="1"/>
  <c r="B230" i="1"/>
  <c r="B229" i="1"/>
  <c r="B920" i="1"/>
  <c r="B1054" i="1"/>
  <c r="B582" i="1"/>
  <c r="B581" i="1"/>
  <c r="B743" i="1"/>
  <c r="B742" i="1"/>
  <c r="B741" i="1"/>
  <c r="B740" i="1"/>
  <c r="B919" i="1"/>
  <c r="B1053" i="1"/>
  <c r="B228" i="1"/>
  <c r="B227" i="1"/>
  <c r="B226" i="1"/>
  <c r="B739" i="1"/>
  <c r="B846" i="1"/>
  <c r="B225" i="1"/>
  <c r="B1052" i="1"/>
  <c r="B845" i="1"/>
  <c r="B1051" i="1"/>
  <c r="B918" i="1"/>
  <c r="B580" i="1"/>
  <c r="B579" i="1"/>
  <c r="B1050" i="1"/>
  <c r="B1049" i="1"/>
  <c r="B738" i="1"/>
  <c r="B1048" i="1"/>
  <c r="B224" i="1"/>
  <c r="B1047" i="1"/>
  <c r="B578" i="1"/>
  <c r="B737" i="1"/>
  <c r="B736" i="1"/>
  <c r="B735" i="1"/>
  <c r="B577" i="1"/>
  <c r="B359" i="1"/>
  <c r="B734" i="1"/>
  <c r="B733" i="1"/>
  <c r="B732" i="1"/>
  <c r="B1046" i="1"/>
  <c r="B101" i="1"/>
  <c r="B1045" i="1"/>
  <c r="B731" i="1"/>
  <c r="B1044" i="1"/>
  <c r="B576" i="1"/>
  <c r="B575" i="1"/>
  <c r="B223" i="1"/>
  <c r="B1043" i="1"/>
  <c r="B1042" i="1"/>
  <c r="B917" i="1"/>
  <c r="B916" i="1"/>
  <c r="B443" i="1"/>
  <c r="B915" i="1"/>
  <c r="B358" i="1"/>
  <c r="B574" i="1"/>
  <c r="B1041" i="1"/>
  <c r="B844" i="1"/>
  <c r="B573" i="1"/>
  <c r="B572" i="1"/>
  <c r="B730" i="1"/>
  <c r="B571" i="1"/>
  <c r="B729" i="1"/>
  <c r="B357" i="1"/>
  <c r="B728" i="1"/>
  <c r="B1040" i="1"/>
  <c r="B100" i="1"/>
  <c r="B99" i="1"/>
  <c r="B98" i="1"/>
  <c r="B97" i="1"/>
  <c r="B96" i="1"/>
  <c r="B95" i="1"/>
  <c r="B94" i="1"/>
  <c r="B570" i="1"/>
  <c r="B727" i="1"/>
  <c r="B914" i="1"/>
  <c r="B1039" i="1"/>
  <c r="B913" i="1"/>
  <c r="B1038" i="1"/>
  <c r="B726" i="1"/>
  <c r="B569" i="1"/>
  <c r="B222" i="1"/>
  <c r="B725" i="1"/>
  <c r="B568" i="1"/>
  <c r="B221" i="1"/>
  <c r="B724" i="1"/>
  <c r="B723" i="1"/>
  <c r="B1037" i="1"/>
  <c r="B722" i="1"/>
  <c r="B721" i="1"/>
  <c r="B720" i="1"/>
  <c r="B1036" i="1"/>
  <c r="B719" i="1"/>
  <c r="B567" i="1"/>
  <c r="B1035" i="1"/>
  <c r="B566" i="1"/>
  <c r="B1034" i="1"/>
  <c r="B356" i="1"/>
  <c r="B912" i="1"/>
  <c r="B565" i="1"/>
  <c r="B718" i="1"/>
  <c r="B717" i="1"/>
  <c r="B716" i="1"/>
  <c r="B564" i="1"/>
  <c r="B563" i="1"/>
  <c r="B715" i="1"/>
  <c r="B355" i="1"/>
  <c r="B354" i="1"/>
  <c r="B353" i="1"/>
  <c r="B562" i="1"/>
  <c r="B1033" i="1"/>
  <c r="B220" i="1"/>
  <c r="B561" i="1"/>
  <c r="B1032" i="1"/>
  <c r="B93" i="1"/>
  <c r="B1031" i="1"/>
  <c r="B1030" i="1"/>
  <c r="B560" i="1"/>
  <c r="B559" i="1"/>
  <c r="B558" i="1"/>
  <c r="B1029" i="1"/>
  <c r="B1028" i="1"/>
  <c r="B219" i="1"/>
  <c r="B218" i="1"/>
  <c r="B714" i="1"/>
  <c r="B713" i="1"/>
  <c r="B843" i="1"/>
  <c r="B911" i="1"/>
  <c r="B217" i="1"/>
  <c r="B1027" i="1"/>
  <c r="B1026" i="1"/>
  <c r="B352" i="1"/>
  <c r="B557" i="1"/>
  <c r="B1025" i="1"/>
  <c r="B556" i="1"/>
  <c r="B1024" i="1"/>
  <c r="B216" i="1"/>
  <c r="B712" i="1"/>
  <c r="B555" i="1"/>
  <c r="B554" i="1"/>
  <c r="B711" i="1"/>
  <c r="B710" i="1"/>
  <c r="B709" i="1"/>
  <c r="B708" i="1"/>
  <c r="B707" i="1"/>
  <c r="B1023" i="1"/>
  <c r="B706" i="1"/>
  <c r="B705" i="1"/>
  <c r="B704" i="1"/>
  <c r="B703" i="1"/>
  <c r="B702" i="1"/>
  <c r="B553" i="1"/>
  <c r="B351" i="1"/>
  <c r="B701" i="1"/>
  <c r="B842" i="1"/>
  <c r="B700" i="1"/>
  <c r="B699" i="1"/>
  <c r="B698" i="1"/>
  <c r="B1022" i="1"/>
  <c r="B215" i="1"/>
  <c r="B1021" i="1"/>
  <c r="B697" i="1"/>
  <c r="B1020" i="1"/>
  <c r="B92" i="1"/>
  <c r="B696" i="1"/>
  <c r="B1019" i="1"/>
  <c r="B1018" i="1"/>
  <c r="B552" i="1"/>
  <c r="B841" i="1"/>
  <c r="B840" i="1"/>
  <c r="B1017" i="1"/>
  <c r="B551" i="1"/>
  <c r="B214" i="1"/>
  <c r="B213" i="1"/>
  <c r="B212" i="1"/>
  <c r="B211" i="1"/>
  <c r="B210" i="1"/>
  <c r="B209" i="1"/>
  <c r="B1016" i="1"/>
  <c r="B550" i="1"/>
  <c r="B549" i="1"/>
  <c r="B548" i="1"/>
  <c r="B350" i="1"/>
  <c r="B1015" i="1"/>
  <c r="B695" i="1"/>
  <c r="B349" i="1"/>
  <c r="B1014" i="1"/>
  <c r="B839" i="1"/>
  <c r="B694" i="1"/>
  <c r="B547" i="1"/>
  <c r="B348" i="1"/>
  <c r="B693" i="1"/>
  <c r="B208" i="1"/>
  <c r="B207" i="1"/>
  <c r="B546" i="1"/>
  <c r="B206" i="1"/>
  <c r="B838" i="1"/>
  <c r="B545" i="1"/>
  <c r="B544" i="1"/>
  <c r="B205" i="1"/>
  <c r="B543" i="1"/>
  <c r="B542" i="1"/>
  <c r="B347" i="1"/>
  <c r="B692" i="1"/>
  <c r="B1013" i="1"/>
  <c r="B691" i="1"/>
  <c r="B442" i="1"/>
  <c r="B346" i="1"/>
  <c r="B441" i="1"/>
  <c r="B1012" i="1"/>
  <c r="B541" i="1"/>
  <c r="B690" i="1"/>
  <c r="B540" i="1"/>
  <c r="B440" i="1"/>
  <c r="B204" i="1"/>
  <c r="B203" i="1"/>
  <c r="B345" i="1"/>
  <c r="B689" i="1"/>
  <c r="B688" i="1"/>
  <c r="B439" i="1"/>
  <c r="B202" i="1"/>
  <c r="B1011" i="1"/>
  <c r="B438" i="1"/>
  <c r="B910" i="1"/>
  <c r="B837" i="1"/>
  <c r="B344" i="1"/>
  <c r="B201" i="1"/>
  <c r="B200" i="1"/>
  <c r="B1010" i="1"/>
  <c r="B539" i="1"/>
  <c r="B538" i="1"/>
  <c r="B537" i="1"/>
  <c r="B536" i="1"/>
  <c r="B199" i="1"/>
  <c r="B198" i="1"/>
  <c r="B197" i="1"/>
  <c r="B535" i="1"/>
  <c r="B534" i="1"/>
  <c r="B196" i="1"/>
  <c r="B195" i="1"/>
  <c r="B343" i="1"/>
  <c r="B194" i="1"/>
  <c r="B342" i="1"/>
  <c r="B341" i="1"/>
  <c r="B340" i="1"/>
  <c r="B339" i="1"/>
  <c r="B338" i="1"/>
  <c r="B1009" i="1"/>
  <c r="B687" i="1"/>
  <c r="B337" i="1"/>
  <c r="B336" i="1"/>
  <c r="B193" i="1"/>
  <c r="B533" i="1"/>
  <c r="B532" i="1"/>
  <c r="B531" i="1"/>
  <c r="B686" i="1"/>
  <c r="B335" i="1"/>
  <c r="B530" i="1"/>
  <c r="B91" i="1"/>
  <c r="B529" i="1"/>
  <c r="B437" i="1"/>
  <c r="B528" i="1"/>
  <c r="B1008" i="1"/>
  <c r="B436" i="1"/>
  <c r="B90" i="1"/>
  <c r="B192" i="1"/>
  <c r="B191" i="1"/>
  <c r="B89" i="1"/>
  <c r="B190" i="1"/>
  <c r="B189" i="1"/>
  <c r="B334" i="1"/>
  <c r="B836" i="1"/>
  <c r="B1007" i="1"/>
  <c r="B188" i="1"/>
  <c r="B835" i="1"/>
  <c r="B685" i="1"/>
  <c r="B435" i="1"/>
  <c r="B909" i="1"/>
  <c r="B684" i="1"/>
  <c r="B527" i="1"/>
  <c r="B1006" i="1"/>
  <c r="B834" i="1"/>
  <c r="B333" i="1"/>
  <c r="B332" i="1"/>
  <c r="B331" i="1"/>
  <c r="B330" i="1"/>
  <c r="B329" i="1"/>
  <c r="B328" i="1"/>
  <c r="B327" i="1"/>
  <c r="B187" i="1"/>
  <c r="B88" i="1"/>
  <c r="B87" i="1"/>
  <c r="B326" i="1"/>
  <c r="B86" i="1"/>
  <c r="B325" i="1"/>
  <c r="B85" i="1"/>
  <c r="B324" i="1"/>
  <c r="B323" i="1"/>
  <c r="B84" i="1"/>
  <c r="B683" i="1"/>
  <c r="B833" i="1"/>
  <c r="B908" i="1"/>
  <c r="B322" i="1"/>
  <c r="B907" i="1"/>
  <c r="B906" i="1"/>
  <c r="B682" i="1"/>
  <c r="B526" i="1"/>
  <c r="B525" i="1"/>
  <c r="B434" i="1"/>
  <c r="B433" i="1"/>
  <c r="B524" i="1"/>
  <c r="B432" i="1"/>
  <c r="B431" i="1"/>
  <c r="B321" i="1"/>
  <c r="B83" i="1"/>
  <c r="B82" i="1"/>
  <c r="B81" i="1"/>
  <c r="B186" i="1"/>
  <c r="B185" i="1"/>
  <c r="B832" i="1"/>
  <c r="B831" i="1"/>
  <c r="B830" i="1"/>
  <c r="B1005" i="1"/>
  <c r="B1004" i="1"/>
  <c r="B1003" i="1"/>
  <c r="B905" i="1"/>
  <c r="B904" i="1"/>
  <c r="B829" i="1"/>
  <c r="B828" i="1"/>
  <c r="B827" i="1"/>
  <c r="B826" i="1"/>
  <c r="B903" i="1"/>
  <c r="B825" i="1"/>
  <c r="B824" i="1"/>
  <c r="B681" i="1"/>
  <c r="B523" i="1"/>
  <c r="B522" i="1"/>
  <c r="B430" i="1"/>
  <c r="B429" i="1"/>
  <c r="B428" i="1"/>
  <c r="B427" i="1"/>
  <c r="B426" i="1"/>
  <c r="B425" i="1"/>
  <c r="B424" i="1"/>
  <c r="B423" i="1"/>
  <c r="B320" i="1"/>
  <c r="B319" i="1"/>
  <c r="B184" i="1"/>
  <c r="B80" i="1"/>
  <c r="B79" i="1"/>
  <c r="B78" i="1"/>
  <c r="B77" i="1"/>
  <c r="B76" i="1"/>
  <c r="B75" i="1"/>
  <c r="B1002" i="1"/>
  <c r="B74" i="1"/>
  <c r="B521" i="1"/>
  <c r="B422" i="1"/>
  <c r="B680" i="1"/>
  <c r="B520" i="1"/>
  <c r="B519" i="1"/>
  <c r="B518" i="1"/>
  <c r="B1001" i="1"/>
  <c r="B823" i="1"/>
  <c r="B822" i="1"/>
  <c r="B821" i="1"/>
  <c r="B679" i="1"/>
  <c r="B678" i="1"/>
  <c r="B421" i="1"/>
  <c r="B183" i="1"/>
  <c r="B73" i="1"/>
  <c r="B72" i="1"/>
  <c r="B677" i="1"/>
  <c r="B71" i="1"/>
  <c r="B676" i="1"/>
  <c r="B820" i="1"/>
  <c r="B1000" i="1"/>
  <c r="B999" i="1"/>
  <c r="B70" i="1"/>
  <c r="B998" i="1"/>
  <c r="B675" i="1"/>
  <c r="B674" i="1"/>
  <c r="B69" i="1"/>
  <c r="B673" i="1"/>
  <c r="B997" i="1"/>
  <c r="B68" i="1"/>
  <c r="B996" i="1"/>
  <c r="B995" i="1"/>
  <c r="B819" i="1"/>
  <c r="B994" i="1"/>
  <c r="B420" i="1"/>
  <c r="B818" i="1"/>
  <c r="B318" i="1"/>
  <c r="B317" i="1"/>
  <c r="B316" i="1"/>
  <c r="B315" i="1"/>
  <c r="B314" i="1"/>
  <c r="B313" i="1"/>
  <c r="B312" i="1"/>
  <c r="B182" i="1"/>
  <c r="B419" i="1"/>
  <c r="B418" i="1"/>
  <c r="B181" i="1"/>
  <c r="B817" i="1"/>
  <c r="B816" i="1"/>
  <c r="B311" i="1"/>
  <c r="B672" i="1"/>
  <c r="B417" i="1"/>
  <c r="B416" i="1"/>
  <c r="B415" i="1"/>
  <c r="B902" i="1"/>
  <c r="B901" i="1"/>
  <c r="B671" i="1"/>
  <c r="B310" i="1"/>
  <c r="B670" i="1"/>
  <c r="B517" i="1"/>
  <c r="B67" i="1"/>
  <c r="B66" i="1"/>
  <c r="B815" i="1"/>
  <c r="B993" i="1"/>
  <c r="B900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309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899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754" i="1"/>
  <c r="B753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898" i="1"/>
  <c r="B480" i="1"/>
  <c r="B479" i="1"/>
  <c r="B478" i="1"/>
  <c r="B669" i="1"/>
  <c r="B477" i="1"/>
  <c r="B668" i="1"/>
  <c r="B476" i="1"/>
  <c r="B667" i="1"/>
  <c r="B475" i="1"/>
  <c r="B666" i="1"/>
  <c r="B665" i="1"/>
  <c r="B474" i="1"/>
  <c r="B664" i="1"/>
  <c r="B473" i="1"/>
  <c r="B663" i="1"/>
  <c r="B472" i="1"/>
  <c r="B662" i="1"/>
  <c r="B471" i="1"/>
  <c r="B470" i="1"/>
  <c r="B469" i="1"/>
  <c r="B661" i="1"/>
  <c r="B468" i="1"/>
  <c r="B660" i="1"/>
  <c r="B467" i="1"/>
  <c r="B659" i="1"/>
  <c r="B466" i="1"/>
  <c r="B465" i="1"/>
  <c r="B658" i="1"/>
  <c r="B464" i="1"/>
  <c r="B657" i="1"/>
  <c r="B656" i="1"/>
  <c r="B655" i="1"/>
  <c r="B654" i="1"/>
  <c r="B463" i="1"/>
  <c r="B653" i="1"/>
  <c r="B652" i="1"/>
  <c r="B462" i="1"/>
  <c r="B461" i="1"/>
  <c r="B651" i="1"/>
  <c r="B460" i="1"/>
  <c r="B650" i="1"/>
  <c r="B459" i="1"/>
  <c r="B649" i="1"/>
  <c r="B458" i="1"/>
  <c r="B648" i="1"/>
  <c r="B457" i="1"/>
  <c r="B647" i="1"/>
  <c r="B456" i="1"/>
  <c r="B646" i="1"/>
  <c r="B645" i="1"/>
  <c r="B455" i="1"/>
  <c r="B644" i="1"/>
  <c r="B454" i="1"/>
  <c r="B643" i="1"/>
  <c r="B453" i="1"/>
  <c r="B642" i="1"/>
  <c r="B452" i="1"/>
  <c r="B641" i="1"/>
  <c r="B451" i="1"/>
  <c r="B640" i="1"/>
  <c r="B450" i="1"/>
  <c r="B639" i="1"/>
  <c r="B449" i="1"/>
  <c r="B448" i="1"/>
  <c r="B638" i="1"/>
  <c r="B447" i="1"/>
  <c r="B637" i="1"/>
  <c r="B636" i="1"/>
  <c r="B446" i="1"/>
  <c r="B635" i="1"/>
  <c r="B445" i="1"/>
  <c r="B634" i="1"/>
  <c r="B444" i="1"/>
  <c r="B633" i="1"/>
  <c r="B632" i="1"/>
  <c r="B631" i="1"/>
  <c r="B630" i="1"/>
  <c r="B629" i="1"/>
  <c r="B628" i="1"/>
  <c r="B627" i="1"/>
  <c r="B897" i="1"/>
  <c r="B896" i="1"/>
  <c r="B895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414" i="1"/>
  <c r="B413" i="1"/>
  <c r="B412" i="1"/>
  <c r="B411" i="1"/>
  <c r="B410" i="1"/>
  <c r="B409" i="1"/>
  <c r="B408" i="1"/>
  <c r="B407" i="1"/>
  <c r="B406" i="1"/>
  <c r="B405" i="1"/>
  <c r="B404" i="1"/>
  <c r="B308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291" i="1"/>
  <c r="B290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146" i="1"/>
  <c r="B250" i="1"/>
  <c r="B145" i="1"/>
  <c r="B249" i="1"/>
  <c r="B144" i="1"/>
  <c r="B143" i="1"/>
  <c r="B248" i="1"/>
  <c r="B142" i="1"/>
  <c r="B247" i="1"/>
  <c r="B65" i="1"/>
  <c r="B246" i="1"/>
  <c r="B141" i="1"/>
  <c r="B245" i="1"/>
  <c r="B64" i="1"/>
  <c r="B244" i="1"/>
  <c r="B140" i="1"/>
  <c r="B243" i="1"/>
  <c r="B63" i="1"/>
  <c r="B242" i="1"/>
  <c r="B139" i="1"/>
  <c r="B241" i="1"/>
  <c r="B138" i="1"/>
  <c r="B137" i="1"/>
  <c r="B240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851" i="1"/>
  <c r="B120" i="1"/>
  <c r="B119" i="1"/>
  <c r="B118" i="1"/>
  <c r="B117" i="1"/>
  <c r="B116" i="1"/>
  <c r="B115" i="1"/>
  <c r="B114" i="1"/>
  <c r="B113" i="1"/>
  <c r="B62" i="1"/>
  <c r="B112" i="1"/>
  <c r="B111" i="1"/>
  <c r="B110" i="1"/>
  <c r="B109" i="1"/>
  <c r="B61" i="1"/>
  <c r="B108" i="1"/>
  <c r="B107" i="1"/>
  <c r="B106" i="1"/>
  <c r="B105" i="1"/>
  <c r="B104" i="1"/>
  <c r="B103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<sst xmlns="http://schemas.openxmlformats.org/spreadsheetml/2006/main" count="3183" uniqueCount="1926">
  <si>
    <t>উপকারভোগীর ID</t>
  </si>
  <si>
    <t>উপকারভোগীর নাম</t>
  </si>
  <si>
    <t>পিতার নাম</t>
  </si>
  <si>
    <t>ওয়ার্ড</t>
  </si>
  <si>
    <t>গ্রাম</t>
  </si>
  <si>
    <t>পানদরী বালা</t>
  </si>
  <si>
    <t>সীহোন চন্দ্র</t>
  </si>
  <si>
    <t>ধামইর</t>
  </si>
  <si>
    <t>দারইল</t>
  </si>
  <si>
    <t>সবানি বালা</t>
  </si>
  <si>
    <t>খীর প্রসাদ</t>
  </si>
  <si>
    <t>মোছাঃ চেন্দেড়ী</t>
  </si>
  <si>
    <t>সমিরত</t>
  </si>
  <si>
    <t>মোছাঃ ছামছুন</t>
  </si>
  <si>
    <t>মজের মোহাম্মদ</t>
  </si>
  <si>
    <t>সুরত চন্দ্র রায়</t>
  </si>
  <si>
    <t>বনু চন্দ্র রায়</t>
  </si>
  <si>
    <t>বেড়জো চন্দ্র রায়</t>
  </si>
  <si>
    <t>আগড়ু চন্দ্র</t>
  </si>
  <si>
    <t>জীতেন চন্দ্র</t>
  </si>
  <si>
    <t>পাতো বালা</t>
  </si>
  <si>
    <t>মুত উপেন চন্দ্র</t>
  </si>
  <si>
    <t>মেনকা বালা</t>
  </si>
  <si>
    <t>আসাড়ু</t>
  </si>
  <si>
    <t>মোঃ আব্দুর রশিদ</t>
  </si>
  <si>
    <t>ছমির উদ্দিন</t>
  </si>
  <si>
    <t>কিনা মোহাম্মদ</t>
  </si>
  <si>
    <t>বাছির মন্ডল</t>
  </si>
  <si>
    <t>মোঃ আব্দুল আহাদ</t>
  </si>
  <si>
    <t>মরিয়ম বেগম</t>
  </si>
  <si>
    <t>তমির উদ্দিন</t>
  </si>
  <si>
    <t>মোঃ ইউসুফ আলী</t>
  </si>
  <si>
    <t>চুনা মোহাম্মদ</t>
  </si>
  <si>
    <t>মোঃ হাচান আলী</t>
  </si>
  <si>
    <t>জমিলা খাতুন</t>
  </si>
  <si>
    <t>হাজের মোহাম্মদ</t>
  </si>
  <si>
    <t>মোছাঃ ইছমত তারা</t>
  </si>
  <si>
    <t>ইনছান</t>
  </si>
  <si>
    <t>মোঃ নুরল ইসলাম</t>
  </si>
  <si>
    <t>জসির উদ্দীন</t>
  </si>
  <si>
    <t>মোঃ ফয়জ উদ্দীন</t>
  </si>
  <si>
    <t>হাপিজ উদ্দীন</t>
  </si>
  <si>
    <t>অতীন চন্দ্র রায়</t>
  </si>
  <si>
    <t>খরগো চন্দ্র রায়</t>
  </si>
  <si>
    <t>খুদিরাম চন্দ্র</t>
  </si>
  <si>
    <t>ডাহেরু চন্দ্র</t>
  </si>
  <si>
    <t>মোঃ মাজেদার রহমান</t>
  </si>
  <si>
    <t>মোছাঃ মাজেদা খাতুন</t>
  </si>
  <si>
    <t>শফিউদ্দীন</t>
  </si>
  <si>
    <t>মোঃ আব্দুল আজিজ</t>
  </si>
  <si>
    <t>তমির মোহাম্মদ</t>
  </si>
  <si>
    <t>মোছাঃ বিলকিছ বেগম</t>
  </si>
  <si>
    <t>কফির মোহাম্মদ</t>
  </si>
  <si>
    <t>মোছাঃ রহিমা খাতুন</t>
  </si>
  <si>
    <t>অফির মোহাম্মদ</t>
  </si>
  <si>
    <t>মোছাঃ সালমা বেওয়া</t>
  </si>
  <si>
    <t>চুনা</t>
  </si>
  <si>
    <t>মোঃ আহাদ আলী</t>
  </si>
  <si>
    <t>রহিম উদ্দীন</t>
  </si>
  <si>
    <t>কুথারু বর্মন</t>
  </si>
  <si>
    <t>শুকমোহন রায়</t>
  </si>
  <si>
    <t>মোছাঃ বুধিমন নেছা</t>
  </si>
  <si>
    <t>নছির মোহাম্মদ</t>
  </si>
  <si>
    <t>মোঃ নজমুল হক</t>
  </si>
  <si>
    <t>আব্দুল মোহাম্মদ</t>
  </si>
  <si>
    <t>মোছাঃ মজিদা খাতুন</t>
  </si>
  <si>
    <t>আব্দুল জব্বার</t>
  </si>
  <si>
    <t>মোঃ আহেদ আলী</t>
  </si>
  <si>
    <t>তফির মোহাম্মদ</t>
  </si>
  <si>
    <t>মোছাঃ শাহেরা খাতুন</t>
  </si>
  <si>
    <t>খমির মোহাম্মদ</t>
  </si>
  <si>
    <t>দ্বিজেন চন্দ্র রায়</t>
  </si>
  <si>
    <t>ডাহারু চন্দ্র রায়</t>
  </si>
  <si>
    <t>নীরেন চন্দ্র রায়</t>
  </si>
  <si>
    <t>থেলু বর্মন রায়</t>
  </si>
  <si>
    <t>বীরেন চন্দ্র রায়</t>
  </si>
  <si>
    <t>শুটকি বালা</t>
  </si>
  <si>
    <t>থেলু বর্মন</t>
  </si>
  <si>
    <t>মোঃ আনছার আলী</t>
  </si>
  <si>
    <t>আফির মোহাম্মদ</t>
  </si>
  <si>
    <t>আমিনা খাতুন</t>
  </si>
  <si>
    <t>অফিজউদ্দিন</t>
  </si>
  <si>
    <t>হেমন্ত রায়</t>
  </si>
  <si>
    <t>সুখমোহন রায়</t>
  </si>
  <si>
    <t>মোছাঃ সালমা খাতুন</t>
  </si>
  <si>
    <t>কলিমদ্দীন</t>
  </si>
  <si>
    <t>মোঃ আব্দুর রাজ্জাক</t>
  </si>
  <si>
    <t>শাহের মোহাম্মদ</t>
  </si>
  <si>
    <t>মোঃ আব্দুল সহিদ</t>
  </si>
  <si>
    <t>খোকা মোহাম্মদ</t>
  </si>
  <si>
    <t>ঝড়ী বালা</t>
  </si>
  <si>
    <t>খেন্দেলু বর্মন</t>
  </si>
  <si>
    <t>মোছাঃ সুখীমন নেছা</t>
  </si>
  <si>
    <t>শুকু মোহাম্মদ</t>
  </si>
  <si>
    <t>টুপলী বালা</t>
  </si>
  <si>
    <t>তাড়িয়া চন্দ্র রায়</t>
  </si>
  <si>
    <t>তালো বালা রায়</t>
  </si>
  <si>
    <t>বংশী চন্দ্র রায়</t>
  </si>
  <si>
    <t>মোঃ কদম আলী</t>
  </si>
  <si>
    <t>আব্দুর রহমান</t>
  </si>
  <si>
    <t>মোঃ আজাহার আলী</t>
  </si>
  <si>
    <t>খুরমত আলী</t>
  </si>
  <si>
    <t>কমল চন্দ্র</t>
  </si>
  <si>
    <t>মোঃ মহসিন আলী</t>
  </si>
  <si>
    <t>জমির উদ্দীন</t>
  </si>
  <si>
    <t>মোছাঃ আনোয়ারা খাতুন</t>
  </si>
  <si>
    <t>রাবেয়া খাতুন</t>
  </si>
  <si>
    <t>আছিম উদ্দীন</t>
  </si>
  <si>
    <t>মালেকা বেগম</t>
  </si>
  <si>
    <t>আলিমদ্দিন</t>
  </si>
  <si>
    <t>গুংগী বালা</t>
  </si>
  <si>
    <t>মঙ্গুঁয়া ঋষি</t>
  </si>
  <si>
    <t>যতীন চন্দ্র রায়</t>
  </si>
  <si>
    <t>দেবেন চন্দ্র</t>
  </si>
  <si>
    <t>মহেশ চন্দ্র রায়</t>
  </si>
  <si>
    <t>ডাহেরু চন্দ্র রায়</t>
  </si>
  <si>
    <t>মোঃ ইউসুফ আলী</t>
  </si>
  <si>
    <t>দেলদেলা মোহাম্মদ</t>
  </si>
  <si>
    <t>মোছাঃ রওশন আরা</t>
  </si>
  <si>
    <t>রইজ উদ্দীন</t>
  </si>
  <si>
    <t>মোছাঃ বেগম</t>
  </si>
  <si>
    <t>আছিয়া খাতুন</t>
  </si>
  <si>
    <t>আজির মোহাম্মদ</t>
  </si>
  <si>
    <t>মোছাঃ অমিলা বেগম</t>
  </si>
  <si>
    <t>পমিরত সাহা</t>
  </si>
  <si>
    <t>নিজামপুর</t>
  </si>
  <si>
    <t>মোছাঃ জাহেদা খাতুন</t>
  </si>
  <si>
    <t>জহির উদ্দীন</t>
  </si>
  <si>
    <t>মোছাঃ জরিনা বেগম</t>
  </si>
  <si>
    <t>পসিরত</t>
  </si>
  <si>
    <t>মোঃ হবিবর রহমান</t>
  </si>
  <si>
    <t>সলিমদ্দীন আহাম্মদ</t>
  </si>
  <si>
    <t>মোঃ আফতাব উদ্দীন</t>
  </si>
  <si>
    <t>শিশু মোহাম্মদ</t>
  </si>
  <si>
    <t>মোঃ আব্দুস সবুর</t>
  </si>
  <si>
    <t>আজির উদ্দীন আহমদ</t>
  </si>
  <si>
    <t>মোঃ আশরাফ আলী</t>
  </si>
  <si>
    <t>মোঃ মোয়াজেন আলী</t>
  </si>
  <si>
    <t>মাইনদ্দিন</t>
  </si>
  <si>
    <t>মোঃ শওকত আলী</t>
  </si>
  <si>
    <t>মজাহার হোসেন</t>
  </si>
  <si>
    <t>মোঃ নুরুল ইসলাম</t>
  </si>
  <si>
    <t>অসির মোহাম্মদ</t>
  </si>
  <si>
    <t>অতুল চন্দ্র রায়</t>
  </si>
  <si>
    <t>কনেশশর রায়</t>
  </si>
  <si>
    <t>মোঃ হাসান আলী</t>
  </si>
  <si>
    <t>রিয়াজ উদ্দীন</t>
  </si>
  <si>
    <t>‌মোঃ আমিনুল</t>
  </si>
  <si>
    <t>আব্দুল খালেক</t>
  </si>
  <si>
    <t>মোঃ মকসেদ আলী</t>
  </si>
  <si>
    <t>কছির উদ্দীন</t>
  </si>
  <si>
    <t>মনতাজ আলী</t>
  </si>
  <si>
    <t>তমির মোহাম্মদ</t>
  </si>
  <si>
    <t>মোঃ আমজাদ আলী</t>
  </si>
  <si>
    <t>আমেনা খাতুন</t>
  </si>
  <si>
    <t>কলিম উদ্দীন</t>
  </si>
  <si>
    <t>মোঃ রিয়াজুল ইসলাম</t>
  </si>
  <si>
    <t>মোঃ সেরাজউদ্দীন</t>
  </si>
  <si>
    <t>মোঃ উসমান আলী</t>
  </si>
  <si>
    <t>মোঃ আইন উদ্দীন</t>
  </si>
  <si>
    <t>কালুয়া সাহা</t>
  </si>
  <si>
    <t>জফের মোহাম্মদ</t>
  </si>
  <si>
    <t>মোঃ ফয়জুল হক</t>
  </si>
  <si>
    <t>মফিজ উদ্দীন</t>
  </si>
  <si>
    <t>বাজনাহার</t>
  </si>
  <si>
    <t>কসিমদ্দিন</t>
  </si>
  <si>
    <t>নাজির মোহাম্মদ</t>
  </si>
  <si>
    <t>জমিলা বেগম</t>
  </si>
  <si>
    <t>মনকু মোহাম্মদ</t>
  </si>
  <si>
    <t>জরিনা বেগম</t>
  </si>
  <si>
    <t>সফির উদ্দীন</t>
  </si>
  <si>
    <t>হাজেরা খাতুন</t>
  </si>
  <si>
    <t>ছলিম উদ্দীন</t>
  </si>
  <si>
    <t>মোছাঃ পমেজা খাতুন</t>
  </si>
  <si>
    <t>জসিম উদ্দীন</t>
  </si>
  <si>
    <t>কফিল উদ্দীন</t>
  </si>
  <si>
    <t>অছির উদ্দীন</t>
  </si>
  <si>
    <t>মোছাঃ খতেজা</t>
  </si>
  <si>
    <t>ইজার সাহা</t>
  </si>
  <si>
    <t>মোছাঃ এতিমন বেগম</t>
  </si>
  <si>
    <t>হাজের মোহাম্মদ</t>
  </si>
  <si>
    <t>মোছাঃ বুধিমন নেছা</t>
  </si>
  <si>
    <t>সেরু মোহাম্মদ</t>
  </si>
  <si>
    <t>মোঃ খলিল</t>
  </si>
  <si>
    <t>কান্দুরা মোহাম্মদ</t>
  </si>
  <si>
    <t>মাহিনুর বেগম</t>
  </si>
  <si>
    <t>আলফাজ উদ্দীন</t>
  </si>
  <si>
    <t>কেতাব উদ্দিন</t>
  </si>
  <si>
    <t>নছির মোহাম্মদ</t>
  </si>
  <si>
    <t>মোঃ মুক্তার আলী</t>
  </si>
  <si>
    <t>মোঃ নজরুল ইসলাম</t>
  </si>
  <si>
    <t>গিয়াস উদ্দীন</t>
  </si>
  <si>
    <t>সেরাজ উদ্দীন</t>
  </si>
  <si>
    <t>অফিজা বেগম</t>
  </si>
  <si>
    <t>সমির মোহাম্মদ</t>
  </si>
  <si>
    <t>ভাংগনি বালা</t>
  </si>
  <si>
    <t>মুরালি চন্দ্র</t>
  </si>
  <si>
    <t>খৈলতৈড়</t>
  </si>
  <si>
    <t>মোছাঃ হামিজান বেগম</t>
  </si>
  <si>
    <t>আজিম উদ্দীন</t>
  </si>
  <si>
    <t>মোছাঃ ময়না বেগম</t>
  </si>
  <si>
    <t>জৈগা বালা</t>
  </si>
  <si>
    <t>অমনী কান্ত</t>
  </si>
  <si>
    <t>নজিমদ্দীন</t>
  </si>
  <si>
    <t>অঞ্জনি বালা</t>
  </si>
  <si>
    <t>মতেন চন্দ্র দেব</t>
  </si>
  <si>
    <t>বাদরুনিয়া</t>
  </si>
  <si>
    <t>সুজেন চন্দ্র রায়</t>
  </si>
  <si>
    <t>মাহান চন্দ্র রায়</t>
  </si>
  <si>
    <t>কমলা রানী</t>
  </si>
  <si>
    <t>হরিচরন দেব</t>
  </si>
  <si>
    <t>রিয়াজ উদ্দীন আহাম্মদ</t>
  </si>
  <si>
    <t>ভজির উদ্দীন</t>
  </si>
  <si>
    <t>গলিন চন্দ্র রায়</t>
  </si>
  <si>
    <t>সরলা বালা</t>
  </si>
  <si>
    <t>সবিন চন্দ্র রায়</t>
  </si>
  <si>
    <t>চিত্র চন্দ্র রায়</t>
  </si>
  <si>
    <t>ননী বালা</t>
  </si>
  <si>
    <t>অন্ত বর্মন</t>
  </si>
  <si>
    <t>তারা মনি</t>
  </si>
  <si>
    <t>জয়রাম রায়</t>
  </si>
  <si>
    <t>মোঃ খরসেদ আলী</t>
  </si>
  <si>
    <t>গমির মোহাম্মদ</t>
  </si>
  <si>
    <t>মিনতী রানী</t>
  </si>
  <si>
    <t>ফুলহর</t>
  </si>
  <si>
    <t>সুকদেবপুর</t>
  </si>
  <si>
    <t>মোঃ আবুল কাশেম</t>
  </si>
  <si>
    <t>মোছাঃ করিমা বেগম</t>
  </si>
  <si>
    <t>মোঃ আহাম্মদ আলী</t>
  </si>
  <si>
    <t>বাউনা দেব শর্মা</t>
  </si>
  <si>
    <t>অনাশু দেব শর্মা</t>
  </si>
  <si>
    <t>মোছাঃ মালেক উদ্দিন</t>
  </si>
  <si>
    <t>আছির মোহাম্মদ</t>
  </si>
  <si>
    <t>কন্ঠ রাম দেব</t>
  </si>
  <si>
    <t>তারানাথ চন্দ্র</t>
  </si>
  <si>
    <t>আব্দুর রাজ্জাক</t>
  </si>
  <si>
    <t>মজির সাহা</t>
  </si>
  <si>
    <t>মমেনা খাতুন</t>
  </si>
  <si>
    <t>দুলু মোহাম্মদ</t>
  </si>
  <si>
    <t>সৌধা বালা</t>
  </si>
  <si>
    <t>সুমানি চন্দ্র</t>
  </si>
  <si>
    <t>মছলিমা বেগম</t>
  </si>
  <si>
    <t>জমির উদ্দিন</t>
  </si>
  <si>
    <t>দিনমনি বালা</t>
  </si>
  <si>
    <t>টবন দেব শর্মা</t>
  </si>
  <si>
    <t>মোছাঃ রেজিয়া বেগম</t>
  </si>
  <si>
    <t>তফির মোহাম্মদ</t>
  </si>
  <si>
    <t>শুসিলা বালা</t>
  </si>
  <si>
    <t>ধরন দেব শর্মা</t>
  </si>
  <si>
    <t>ভয়ান দেব শর্মা</t>
  </si>
  <si>
    <t>নাগর দেব শর্মা</t>
  </si>
  <si>
    <t>ফুলমতি বালা</t>
  </si>
  <si>
    <t>জগদেব শর্মা</t>
  </si>
  <si>
    <t>ধিরো বালা</t>
  </si>
  <si>
    <t>তারা চন্দ্র দেব</t>
  </si>
  <si>
    <t>বালিকা বালা</t>
  </si>
  <si>
    <t>গলিয়া চন্দ্র দেব শর্মা</t>
  </si>
  <si>
    <t>চিয়ারু চন্দ্র দেব শর্মা</t>
  </si>
  <si>
    <t>সাবু চন্দ্র দেব শর্মা</t>
  </si>
  <si>
    <t>ফুলতি রানী রায়</t>
  </si>
  <si>
    <t>বিষকা রানী</t>
  </si>
  <si>
    <t>কুঞ্জ চন্দ্র রায়</t>
  </si>
  <si>
    <t>সাত্তনি বালা</t>
  </si>
  <si>
    <t>দুখিয়া চন্দ্র রায়</t>
  </si>
  <si>
    <t>দিনেশ চন্দ্র রায়</t>
  </si>
  <si>
    <t>গটই চন্দ্র রায়</t>
  </si>
  <si>
    <t>হরি চন্দ্র</t>
  </si>
  <si>
    <t>সপিন দেব</t>
  </si>
  <si>
    <t>হিরালাল দেব</t>
  </si>
  <si>
    <t>তুলো বালা</t>
  </si>
  <si>
    <t>ভাদরু চন্দ্র রায়</t>
  </si>
  <si>
    <t>সুশিল দেব শর্মা</t>
  </si>
  <si>
    <t>কৈলাশ দেব শর্মা</t>
  </si>
  <si>
    <t>অনাথ চন্দ্র দেব</t>
  </si>
  <si>
    <t>সাধু রাম দেব</t>
  </si>
  <si>
    <t>গষ্ট চন্দ্র দেব শর্মা</t>
  </si>
  <si>
    <t>গোগন চন্দ্র দেব</t>
  </si>
  <si>
    <t>নীরেন্দ্র নাথ</t>
  </si>
  <si>
    <t>থিকারু চন্দ্র রায়</t>
  </si>
  <si>
    <t>মোঃ এনতাজ আলী</t>
  </si>
  <si>
    <t>পচকটা মোহাম্মদ</t>
  </si>
  <si>
    <t>নেথু রাম রায়</t>
  </si>
  <si>
    <t>নাটারু চন্দ্র</t>
  </si>
  <si>
    <t>মোঃ সেকেন্দার আলী</t>
  </si>
  <si>
    <t>আব্দুল হামিদ</t>
  </si>
  <si>
    <t>পাচু ঋষী</t>
  </si>
  <si>
    <t>মেঘা ঋষী</t>
  </si>
  <si>
    <t>দ্বীজেন্দ নাথ মহান্ত</t>
  </si>
  <si>
    <t>যতীন্দ্র নাথ মহান্ত</t>
  </si>
  <si>
    <t>জগদিশ মহান্ত</t>
  </si>
  <si>
    <t>সরুপ চাদঁ</t>
  </si>
  <si>
    <t>দেবেন্দ্র নাথ শর্মা</t>
  </si>
  <si>
    <t>ধরনী নাথ শর্মা</t>
  </si>
  <si>
    <t>মাখন মহান্ত</t>
  </si>
  <si>
    <t>গিরিধর মহান্ত</t>
  </si>
  <si>
    <t>জিরা বালা</t>
  </si>
  <si>
    <t>সুকুরু চন্দ্র দেব</t>
  </si>
  <si>
    <t>লখিয়া ঋষী</t>
  </si>
  <si>
    <t>বাসিমন্ডল ঋষী</t>
  </si>
  <si>
    <t>ভুরুভুরি বালা</t>
  </si>
  <si>
    <t>ধীরেন দেব</t>
  </si>
  <si>
    <t>পদ্মা বালা</t>
  </si>
  <si>
    <t>সাধু রাম</t>
  </si>
  <si>
    <t>মোছাঃ হামিদা বেগম</t>
  </si>
  <si>
    <t>অহির মোহাম্মদ</t>
  </si>
  <si>
    <t>অমিলা বালা</t>
  </si>
  <si>
    <t>পাতানী বালা</t>
  </si>
  <si>
    <t>উকান দেব শর্মা</t>
  </si>
  <si>
    <t>মোছাঃ মোমেনা খাতুন</t>
  </si>
  <si>
    <t>মজির মোহাম্মদ</t>
  </si>
  <si>
    <t>সুমিত্রা দেবী</t>
  </si>
  <si>
    <t>কৈলাশ চন্দ্র শীল</t>
  </si>
  <si>
    <t>ঘেরু চন্দ্র দেব শর্মা</t>
  </si>
  <si>
    <t>অতিশ্বর শর্মা</t>
  </si>
  <si>
    <t>দ্বিজেন চন্দ্র শীল</t>
  </si>
  <si>
    <t>দন্দু রাম শীল</t>
  </si>
  <si>
    <t>কাশিরাম দেবশর্মা</t>
  </si>
  <si>
    <t>অশন দেবশর্মা</t>
  </si>
  <si>
    <t>যত্রি মোহন সরকার</t>
  </si>
  <si>
    <t>শিশু মোহন সরকার</t>
  </si>
  <si>
    <t>নরেন চন্দ্র শীল</t>
  </si>
  <si>
    <t>দুন্দু রাম শীলা</t>
  </si>
  <si>
    <t>নজরুল ইসলাম</t>
  </si>
  <si>
    <t>কনু মোহাম্মদ</t>
  </si>
  <si>
    <t>বাহিরু দেব</t>
  </si>
  <si>
    <t>ভালো বালা</t>
  </si>
  <si>
    <t>ভাদুরু রায়</t>
  </si>
  <si>
    <t>মোছাঃ মমিজান বেগম</t>
  </si>
  <si>
    <t>নবানু আলী</t>
  </si>
  <si>
    <t>মোছাঃ আনোয়ারা বেগম</t>
  </si>
  <si>
    <t>মেহের আলী</t>
  </si>
  <si>
    <t>সনি বালা</t>
  </si>
  <si>
    <t>খড়গো মোহন</t>
  </si>
  <si>
    <t>মোছাঃ রাবেয়া বেগম</t>
  </si>
  <si>
    <t>শমিলা বালা</t>
  </si>
  <si>
    <t>কুথারু রায়</t>
  </si>
  <si>
    <t>ধামইর‌</t>
  </si>
  <si>
    <t>মোছাঃ মহছেনা খাতুন</t>
  </si>
  <si>
    <t>শাহাবদ্দীন আহমদ</t>
  </si>
  <si>
    <t>শরিফা বেগম</t>
  </si>
  <si>
    <t>গসির উদ্দীন</t>
  </si>
  <si>
    <t>মোঃ সহিদুল</t>
  </si>
  <si>
    <t>মাহাম্মুদ আলী</t>
  </si>
  <si>
    <t>মোঃ লিয়াকত আলী</t>
  </si>
  <si>
    <t>কছির সাহা</t>
  </si>
  <si>
    <t>মোঃ আব্দুল জব্বার</t>
  </si>
  <si>
    <t>মফেজা বেগম</t>
  </si>
  <si>
    <t>নবীর উদ্দীন</t>
  </si>
  <si>
    <t>কহির মোহাম্মদ</t>
  </si>
  <si>
    <t>মোঃ আব্দুস সামাদ কান্দু</t>
  </si>
  <si>
    <t>নছো মোহাম্মদ</t>
  </si>
  <si>
    <t>কুলছুমা বেগম</t>
  </si>
  <si>
    <t>অলি মোহাম্মদ</t>
  </si>
  <si>
    <t>মোঃ হায়দার আলী</t>
  </si>
  <si>
    <t>তফসির মোহাম্মদ</t>
  </si>
  <si>
    <t>সুশীল চন্দ্র রায়</t>
  </si>
  <si>
    <t>মোহন চন্দ্র রায়</t>
  </si>
  <si>
    <t>মোঃ আশির উদ্দীন</t>
  </si>
  <si>
    <t>পসকোতা মোহাম্মদ</t>
  </si>
  <si>
    <t>শশী মোহন চন্দ্র দেব</t>
  </si>
  <si>
    <t>কাল্ঠু দেব</t>
  </si>
  <si>
    <t>পারুল ঋষী</t>
  </si>
  <si>
    <t>শুকদেব ঋষী</t>
  </si>
  <si>
    <t>বাচ্চা মিয়া</t>
  </si>
  <si>
    <t>তফির উদ্দিন</t>
  </si>
  <si>
    <t>মোঃ ইদ্রিস আলী</t>
  </si>
  <si>
    <t>বহর মোহাম্মদ</t>
  </si>
  <si>
    <t>মোঃ আব্দুল লতিফ</t>
  </si>
  <si>
    <t>মজিরউদ্দীন</t>
  </si>
  <si>
    <t>ছলিম উদ্দদীন</t>
  </si>
  <si>
    <t>এজার উদ্দীন আহমেদ</t>
  </si>
  <si>
    <t>চিনু মোহাম্মদ</t>
  </si>
  <si>
    <t>মোঃ আলাউদ্দীন</t>
  </si>
  <si>
    <t>তফিজউদ্দিন আহম্মদ</t>
  </si>
  <si>
    <t>মফিজা বেগম</t>
  </si>
  <si>
    <t>নফির রত</t>
  </si>
  <si>
    <t>মোহাঃ লিয়াকত আলী</t>
  </si>
  <si>
    <t>মোহাম্মদ আলী</t>
  </si>
  <si>
    <t>মোছাঃ সখিনা খাতুন</t>
  </si>
  <si>
    <t>সজিমদ্দিন আহমদ</t>
  </si>
  <si>
    <t>মোঃ এমার উদ্দীন</t>
  </si>
  <si>
    <t>বহর সাহা</t>
  </si>
  <si>
    <t>মোঃ আমিনুল ইসলাম</t>
  </si>
  <si>
    <t>অফিজ উদ্দীন</t>
  </si>
  <si>
    <t>মোছাঃ গুলশানা বেগম</t>
  </si>
  <si>
    <t>গোলাম আলী</t>
  </si>
  <si>
    <t>সৈয়দ সামছুদ্দোহা</t>
  </si>
  <si>
    <t>সৈয়দ আব্দুল হাই</t>
  </si>
  <si>
    <t>মোছাঃ মমিজা বেগম</t>
  </si>
  <si>
    <t>মোছাঃ জেলেখা বেগম</t>
  </si>
  <si>
    <t>মঙ্গলু</t>
  </si>
  <si>
    <t>মোঃ জমসেদ আলী</t>
  </si>
  <si>
    <t>আজির উদ্দিন</t>
  </si>
  <si>
    <t>মোঃ ছামছুল হক</t>
  </si>
  <si>
    <t>সমির মাহাম্মদ</t>
  </si>
  <si>
    <t>নুরিমন নেছা</t>
  </si>
  <si>
    <t>মোঃ নসদ্দীন</t>
  </si>
  <si>
    <t>রামচন্দ্রপুর</t>
  </si>
  <si>
    <t>অলকা বালা</t>
  </si>
  <si>
    <t>কুফিল চন্দ্র</t>
  </si>
  <si>
    <t>নেহালগ্রাম</t>
  </si>
  <si>
    <t>কৌশলা বালা</t>
  </si>
  <si>
    <t>ঈন্দ্র নাথ রায়</t>
  </si>
  <si>
    <t>ভূষণ চন্দ্র রায়</t>
  </si>
  <si>
    <t>বিজন বর্মন</t>
  </si>
  <si>
    <t>কালীমোহন রায়</t>
  </si>
  <si>
    <t>নুনু রাম রায়</t>
  </si>
  <si>
    <t>শুপ লাল চন্দ্র</t>
  </si>
  <si>
    <t>সুধারু চন্দ্র</t>
  </si>
  <si>
    <t>তীরেন চন্দ্র রায়</t>
  </si>
  <si>
    <t>দুফুরু বর্মন</t>
  </si>
  <si>
    <t>মালতি বালা</t>
  </si>
  <si>
    <t>সুশিল রায়</t>
  </si>
  <si>
    <t>গজেন্দ্র নাথ রায়</t>
  </si>
  <si>
    <t>থেল থেলা বর্মন</t>
  </si>
  <si>
    <t>সন্ধ্যাবালা</t>
  </si>
  <si>
    <t>পসিন রায়</t>
  </si>
  <si>
    <t>অমারু চন্দ্র রায়</t>
  </si>
  <si>
    <t>হাজেরা বেগম</t>
  </si>
  <si>
    <t>হেজাম মোহাম্মদ</t>
  </si>
  <si>
    <t>মোঃ তছির উদ্দীন</t>
  </si>
  <si>
    <t>রহিমদ্দীন</t>
  </si>
  <si>
    <t>মুক্তা বালা</t>
  </si>
  <si>
    <t>বংশধর রায়</t>
  </si>
  <si>
    <t>জগন্নাথ চন্দ্র রায়</t>
  </si>
  <si>
    <t>দয়াল চন্দ্র</t>
  </si>
  <si>
    <t>ললিতা রাণী রায়</t>
  </si>
  <si>
    <t>কেরকেরু রায়</t>
  </si>
  <si>
    <t>অতেজা খাতুন</t>
  </si>
  <si>
    <t>অশিনী চন্দ্র</t>
  </si>
  <si>
    <t>মহেষ চন্দ্র রায়</t>
  </si>
  <si>
    <t>বলিরাম দেব</t>
  </si>
  <si>
    <t>হলিরাম দেব</t>
  </si>
  <si>
    <t>কমিলা বালা</t>
  </si>
  <si>
    <t>রাজেন চন্দ্র দেব</t>
  </si>
  <si>
    <t>সুরো বালা</t>
  </si>
  <si>
    <t>জানজালু দেব শর্মা</t>
  </si>
  <si>
    <t>দুলালী ঋষী</t>
  </si>
  <si>
    <t>মালা ঋষী</t>
  </si>
  <si>
    <t>সোমিকা বালা</t>
  </si>
  <si>
    <t>যোত্রী দেব শর্মা</t>
  </si>
  <si>
    <t>পার্বতী রানী</t>
  </si>
  <si>
    <t>খকেশ্বর দেব</t>
  </si>
  <si>
    <t>পদ রাম</t>
  </si>
  <si>
    <t>গয়মতি বালা</t>
  </si>
  <si>
    <t>খিরো বালা</t>
  </si>
  <si>
    <t>ভবেশ চন্দ্র রায়</t>
  </si>
  <si>
    <t>মোঃ উসমান আলী</t>
  </si>
  <si>
    <t>আদের মোহাম্মদ</t>
  </si>
  <si>
    <t>ক্ষিরত দেব শর্মা</t>
  </si>
  <si>
    <t>ফোকদু মোহন দেব</t>
  </si>
  <si>
    <t>বিশখা বালা</t>
  </si>
  <si>
    <t>সাপনাল চন্দ্র রায়</t>
  </si>
  <si>
    <t>ঝড়ু রাম রায়</t>
  </si>
  <si>
    <t>ধুন্দা রাম রায়</t>
  </si>
  <si>
    <t>রবিন্দ্র চন্দ্র রায়</t>
  </si>
  <si>
    <t>বেন্দেলা বর্মন</t>
  </si>
  <si>
    <t>দিপচান চন্দ্র</t>
  </si>
  <si>
    <t>ক্ষুদু রাম</t>
  </si>
  <si>
    <t>খল্টু চন্দ্র রায়</t>
  </si>
  <si>
    <t>যাক্রু চন্দ্র রায়</t>
  </si>
  <si>
    <t>রতি কান্ত রায়</t>
  </si>
  <si>
    <t>গিরি বর্মন</t>
  </si>
  <si>
    <t>বালিকান্ত রায়</t>
  </si>
  <si>
    <t>জগেন্দ্র নাথ রায়</t>
  </si>
  <si>
    <t>যতিন চন্দ্র রায়</t>
  </si>
  <si>
    <t>কান্দুড়া বর্মন</t>
  </si>
  <si>
    <t>প্রিয় নাথ রায়</t>
  </si>
  <si>
    <t>সতিশ চন্দ্র রায়</t>
  </si>
  <si>
    <t>নিরো বালা</t>
  </si>
  <si>
    <t>টুকু রাম রায়</t>
  </si>
  <si>
    <t>পৌষা রায়</t>
  </si>
  <si>
    <t>ভাকুরি বালা</t>
  </si>
  <si>
    <t>গেগেল সাহা</t>
  </si>
  <si>
    <t>জোসনা বালা</t>
  </si>
  <si>
    <t>পস্তু রাম রায়</t>
  </si>
  <si>
    <t>কামিনী রায়</t>
  </si>
  <si>
    <t>অর্জুন বর্মন</t>
  </si>
  <si>
    <t>মনো বালা</t>
  </si>
  <si>
    <t>গেদো চন্দ্র</t>
  </si>
  <si>
    <t>ভবানী বালা</t>
  </si>
  <si>
    <t>খগমোহন রায়</t>
  </si>
  <si>
    <t>ধিরেন্দ্র নাথ শীল</t>
  </si>
  <si>
    <t>নগেন্দ্র নাথ শীল</t>
  </si>
  <si>
    <t>দুখুনি বালা</t>
  </si>
  <si>
    <t>সম রায়</t>
  </si>
  <si>
    <t>ককাই বর্মন</t>
  </si>
  <si>
    <t>মাতো বালা</t>
  </si>
  <si>
    <t>ফনেশ্বর রায়</t>
  </si>
  <si>
    <t>নকুল চন্দ্র রায়</t>
  </si>
  <si>
    <t>গোপেন চন্দ্র</t>
  </si>
  <si>
    <t>কুটুরী বালা</t>
  </si>
  <si>
    <t>ঝিনজির বালা</t>
  </si>
  <si>
    <t>নাষ্ট বর্মন</t>
  </si>
  <si>
    <t>লগনি রিশি</t>
  </si>
  <si>
    <t>গনেশ রিশি</t>
  </si>
  <si>
    <t>নিকুঞ্জ চন্দ্র রায়</t>
  </si>
  <si>
    <t>ঘেরা চন্দ্র রায়</t>
  </si>
  <si>
    <t>গোনি রায়</t>
  </si>
  <si>
    <t>চিন্তা রানী</t>
  </si>
  <si>
    <t>খর্গ রায়</t>
  </si>
  <si>
    <t>ধনশ্বরী বালা</t>
  </si>
  <si>
    <t>ভেলটু বর্নম</t>
  </si>
  <si>
    <t>কাজনী রিশি</t>
  </si>
  <si>
    <t>ভলুয়া রিশি</t>
  </si>
  <si>
    <t>রাজ বালা</t>
  </si>
  <si>
    <t>নগেন চন্দ্র রায়</t>
  </si>
  <si>
    <t>সুধীর চন্দ্র রায়</t>
  </si>
  <si>
    <t>আষাঢ় বর্মন</t>
  </si>
  <si>
    <t>পুরেন চন্দ্র রায়</t>
  </si>
  <si>
    <t>কনেশ্বর চন্দ্র রায়</t>
  </si>
  <si>
    <t>সেবেন চন্দ্র</t>
  </si>
  <si>
    <t>বিনোদ চন্দ্র</t>
  </si>
  <si>
    <t>নেদেলি বালা</t>
  </si>
  <si>
    <t>ক্ষীরা রায়</t>
  </si>
  <si>
    <t>ধরন রায়</t>
  </si>
  <si>
    <t>নুনু চন্দ্র বর্মন</t>
  </si>
  <si>
    <t>জগেস চন্দ্র</t>
  </si>
  <si>
    <t>গলি চাদ রায়</t>
  </si>
  <si>
    <t>থেল থেলু বর্মন</t>
  </si>
  <si>
    <t>ডকরু চন্দ্র রায়</t>
  </si>
  <si>
    <t>কনেক চন্দ্র রাম</t>
  </si>
  <si>
    <t>ধীরেন্দ্র চন্দ্র</t>
  </si>
  <si>
    <t>কোষ্টু রাম রায়</t>
  </si>
  <si>
    <t>মোহাম্মদ আলী</t>
  </si>
  <si>
    <t>তমিজউদ্দিন আহমেদ</t>
  </si>
  <si>
    <t>মোঃ আব্দুল বাছেদ</t>
  </si>
  <si>
    <t>বাহার মোহাম্মদ</t>
  </si>
  <si>
    <t>অলিয়ার রহমান</t>
  </si>
  <si>
    <t>রহিমা বেগম</t>
  </si>
  <si>
    <t>হুসেন মোহাম্মদ</t>
  </si>
  <si>
    <t>নাজিম উদ্দীন</t>
  </si>
  <si>
    <t>শফিউদ্দিন</t>
  </si>
  <si>
    <t>দিল শাহ ‌</t>
  </si>
  <si>
    <t>মোছাঃ বছিরা বেগম</t>
  </si>
  <si>
    <t>ওসমান আলী</t>
  </si>
  <si>
    <t>মোছাঃ বুধিমন খাতুন</t>
  </si>
  <si>
    <t>তফির উদ্দীন</t>
  </si>
  <si>
    <t>মজিদা বেগম</t>
  </si>
  <si>
    <t>কছিম উদ্দীন</t>
  </si>
  <si>
    <t>ফিরোজা বেগম</t>
  </si>
  <si>
    <t>নফ মোহাম্মদ ‌</t>
  </si>
  <si>
    <t>ফিরোজা বেগম</t>
  </si>
  <si>
    <t>কছিম উদ্দিন</t>
  </si>
  <si>
    <t>মোছাঃ মমেনা খাতুন</t>
  </si>
  <si>
    <t>বশির উদ্দীন আহাম্মদ</t>
  </si>
  <si>
    <t>মোছাঃ অমিছা খাতুন</t>
  </si>
  <si>
    <t>শাহাবদ্দীন আহাম্মদ</t>
  </si>
  <si>
    <t>হালিমা খাতুন</t>
  </si>
  <si>
    <t>কলিম উদ্দিন</t>
  </si>
  <si>
    <t>মোছাঃ সালেহা বেগম</t>
  </si>
  <si>
    <t>মোবারাক আলী</t>
  </si>
  <si>
    <t>মোছাঃ নাজমা খাতুন</t>
  </si>
  <si>
    <t>ইউসুফ আলী</t>
  </si>
  <si>
    <t>মোঃ মনছুর আলী</t>
  </si>
  <si>
    <t>আমির উদ্দীন আহাম্মদ</t>
  </si>
  <si>
    <t>খতি বদ্দীন</t>
  </si>
  <si>
    <t>মোঃ হাফিজ উদ্দিন</t>
  </si>
  <si>
    <t>মোছাঃ হালিমা খাতুন</t>
  </si>
  <si>
    <t>বজির উদ্দিন</t>
  </si>
  <si>
    <t>মোছাঃ আনোআরা বেগম</t>
  </si>
  <si>
    <t>মুনির মোহাম্মদ</t>
  </si>
  <si>
    <t>মোঃ মাহাতাব আলী</t>
  </si>
  <si>
    <t>মোছাঃ আনোয়ারা বেগম</t>
  </si>
  <si>
    <t>জমির মোহাম্মদ</t>
  </si>
  <si>
    <t>মোছাঃ আছিয়া খাতুন</t>
  </si>
  <si>
    <t>বকস মোহাম্মদ</t>
  </si>
  <si>
    <t>মোছাঃ জবেদা খাতুন</t>
  </si>
  <si>
    <t>মোতাহার আলী</t>
  </si>
  <si>
    <t>মাইজান বেগম</t>
  </si>
  <si>
    <t>কুমীদ্দীন আহমেদ</t>
  </si>
  <si>
    <t>মোঃ ছপত আলী</t>
  </si>
  <si>
    <t>মোঃ হাছান আলী</t>
  </si>
  <si>
    <t>আমির উদ্দীন</t>
  </si>
  <si>
    <t>মোঃ আব্দুর রহমান</t>
  </si>
  <si>
    <t>মোঃ এমাজ উদ্দীন</t>
  </si>
  <si>
    <t>আব্দুল সোবহান</t>
  </si>
  <si>
    <t>তাহের মোহাম্মদ</t>
  </si>
  <si>
    <t>মোঃ আব্দুল লতিফ</t>
  </si>
  <si>
    <t>নাজির উদ্দিন</t>
  </si>
  <si>
    <t>মোঃ মোজাম্মেল হোসেন</t>
  </si>
  <si>
    <t>আসির উদ্দীন</t>
  </si>
  <si>
    <t>মোঃ মসলেম আলী</t>
  </si>
  <si>
    <t>আজিমদ্দীন আহম্মেদ</t>
  </si>
  <si>
    <t>মোঃ মস্তফা আলী</t>
  </si>
  <si>
    <t>মোঃ ছইয়দ আলী</t>
  </si>
  <si>
    <t>ইমাম উদ্দীন</t>
  </si>
  <si>
    <t>মোঃ জব্বার আলী</t>
  </si>
  <si>
    <t>মোছাঃ জাহানারা বেগম ‌</t>
  </si>
  <si>
    <t>মফির মোহাম্মদ</t>
  </si>
  <si>
    <t>মোঃ মজির উদ্দীন</t>
  </si>
  <si>
    <t>মেহেরাব আলী</t>
  </si>
  <si>
    <t>এবার মোহাম্মদ</t>
  </si>
  <si>
    <t>মোঃ মকছেদ আলী</t>
  </si>
  <si>
    <t>মহির মোহাম্মদ</t>
  </si>
  <si>
    <t>ঠাকুর মুর্মু</t>
  </si>
  <si>
    <t>অর্জুন মুর্মু</t>
  </si>
  <si>
    <t>চকশিবপুর</t>
  </si>
  <si>
    <t>ফটিক চন্দ্র রায়</t>
  </si>
  <si>
    <t>কালী মোহন চন্দ্র রায়</t>
  </si>
  <si>
    <t>কাশিডাঙ্গা</t>
  </si>
  <si>
    <t>মোঃ আব্দুল গনি</t>
  </si>
  <si>
    <t>আজির রহমান</t>
  </si>
  <si>
    <t>মোঃ এহেসান উল্লা</t>
  </si>
  <si>
    <t>ফাতেমা বেগম</t>
  </si>
  <si>
    <t>মাসুদ মিঞা</t>
  </si>
  <si>
    <t>মোছাঃ রকেয়া</t>
  </si>
  <si>
    <t>পরশ মোহাম্মদ</t>
  </si>
  <si>
    <t>কুমুদ্দীন</t>
  </si>
  <si>
    <t>শান্তি মহন্ত</t>
  </si>
  <si>
    <t>মহেশ মহন্ত</t>
  </si>
  <si>
    <t>রেজিয়া বেগম</t>
  </si>
  <si>
    <t>অছির মোহাম্মদ</t>
  </si>
  <si>
    <t>মোছাঃ অলিমা</t>
  </si>
  <si>
    <t>নেকাম উদ্দীন</t>
  </si>
  <si>
    <t>মোছাঃ মাইছা খাতুন</t>
  </si>
  <si>
    <t>বশির মোহাম্মদ</t>
  </si>
  <si>
    <t>মোছাঃ তছলিমা</t>
  </si>
  <si>
    <t>সোলেমান আলী</t>
  </si>
  <si>
    <t>হালিম উদ্দীন</t>
  </si>
  <si>
    <t>সাদরী রানী রায়</t>
  </si>
  <si>
    <t>আইতু চন্দ্র রায়</t>
  </si>
  <si>
    <t>অমলা মহন্ত</t>
  </si>
  <si>
    <t>আছেরা বেগম</t>
  </si>
  <si>
    <t>কাশিডাঙ্গায</t>
  </si>
  <si>
    <t>হাসান আলী</t>
  </si>
  <si>
    <t>আহেদা খাতুন</t>
  </si>
  <si>
    <t>ফজির মোহাম্মদ</t>
  </si>
  <si>
    <t>খোড়িমন নেছা</t>
  </si>
  <si>
    <t>সপির উদ্দীন</t>
  </si>
  <si>
    <t>আরতী রানী কর্মকার</t>
  </si>
  <si>
    <t>পঞ্চা কর্মকার</t>
  </si>
  <si>
    <t>মোঃ হাফিজ উদ্দীন</t>
  </si>
  <si>
    <t>আব্দুল গফুর</t>
  </si>
  <si>
    <t>শহির মোহাম্মদ</t>
  </si>
  <si>
    <t>মোছাঃ সখিনা</t>
  </si>
  <si>
    <t>রাজ্জাক</t>
  </si>
  <si>
    <t>হামিদা বানু</t>
  </si>
  <si>
    <t>আছির মোহাম্মদ</t>
  </si>
  <si>
    <t>জরিনা খাতুন</t>
  </si>
  <si>
    <t>তগর মোহাম্মদ</t>
  </si>
  <si>
    <t>নানু মোহাম্মদ</t>
  </si>
  <si>
    <t>আলেয়া খাতুন</t>
  </si>
  <si>
    <t>খেন্দেলা মোহাম্মদ</t>
  </si>
  <si>
    <t>অলিন চন্দ্র রায়</t>
  </si>
  <si>
    <t>বাহিরু মোহন রায়</t>
  </si>
  <si>
    <t>ফেলানী বেগম</t>
  </si>
  <si>
    <t>মোঃ মকবুল</t>
  </si>
  <si>
    <t>মোছাঃ জমিলা খাতুন</t>
  </si>
  <si>
    <t>জমসের আলী</t>
  </si>
  <si>
    <t>কাহাবানী রায়</t>
  </si>
  <si>
    <t>নাটা সাহা রায়</t>
  </si>
  <si>
    <t>আব্দুল বাকী</t>
  </si>
  <si>
    <t>নজিম উদ্দীন</t>
  </si>
  <si>
    <t>কালা চাঁদ রায়</t>
  </si>
  <si>
    <t>সনু রাম রায়</t>
  </si>
  <si>
    <t>মোঃ খেরাজ আলী</t>
  </si>
  <si>
    <t>উজানু মোহাম্মদ</t>
  </si>
  <si>
    <t>গমের মোহাম্মদ</t>
  </si>
  <si>
    <t>মোঃ তানজিমুল ইসলাম</t>
  </si>
  <si>
    <t>ওয়াহেদ আলী</t>
  </si>
  <si>
    <t>মোছাঃ মোফেজা খাতুন</t>
  </si>
  <si>
    <t>ভেরকা মোহাম্মদ</t>
  </si>
  <si>
    <t>সুরেন চন্দ্র রায়</t>
  </si>
  <si>
    <t>বালু রায়</t>
  </si>
  <si>
    <t>অমির উদ্দীন</t>
  </si>
  <si>
    <t>মোছাঃ শরিফা বেগম</t>
  </si>
  <si>
    <t>চইতু সাহা</t>
  </si>
  <si>
    <t>মোছাঃ জান্নাতুন নেছা</t>
  </si>
  <si>
    <t>আজিম উদ্দিন</t>
  </si>
  <si>
    <t>দধী রাম রায়</t>
  </si>
  <si>
    <t>জশরত চন্দ্র রায়</t>
  </si>
  <si>
    <t>নছির উদ্দীন</t>
  </si>
  <si>
    <t>কানাই দেবশর্মা</t>
  </si>
  <si>
    <t>ধবেশ্বর দেবশর্মা</t>
  </si>
  <si>
    <t>আব্দুস শহীদ</t>
  </si>
  <si>
    <t>শুকুরু মোহাম্মদ</t>
  </si>
  <si>
    <t>মোছাঃ বেগম আরা খাতুন</t>
  </si>
  <si>
    <t>তহির উদ্দীন</t>
  </si>
  <si>
    <t>আব্দুস ছামাদ</t>
  </si>
  <si>
    <t>তছিম উদ্দিন</t>
  </si>
  <si>
    <t>বাজনাহাার</t>
  </si>
  <si>
    <t>মোঃ অলিম উদ্দীন</t>
  </si>
  <si>
    <t>লবানু আলী</t>
  </si>
  <si>
    <t>মোঃ হাচেন আলী</t>
  </si>
  <si>
    <t>নরেন চন্দ্র রায়</t>
  </si>
  <si>
    <t>আকালু চন্দ্র রায়</t>
  </si>
  <si>
    <t>মোঃ ইউনুছ আলী</t>
  </si>
  <si>
    <t>সিরাজউদ্দীন</t>
  </si>
  <si>
    <t>মোঃ আবুল হোসেন</t>
  </si>
  <si>
    <t>আব্দুল মান্নান</t>
  </si>
  <si>
    <t>মোছাঃ নুরজাহান বেগম</t>
  </si>
  <si>
    <t>মইজ উদ্দীন</t>
  </si>
  <si>
    <t>মোঃ মমতাজ আলী</t>
  </si>
  <si>
    <t>গলিম উদ্দীন</t>
  </si>
  <si>
    <t>আব্দুর রশিদ</t>
  </si>
  <si>
    <t>আব্দুল আজিজ</t>
  </si>
  <si>
    <t>বানু দেব শম্মা</t>
  </si>
  <si>
    <t>যত্রী দেব শম্মা</t>
  </si>
  <si>
    <t>গোবিন্দপুর</t>
  </si>
  <si>
    <t>মোঃ আব্দুল মজিদ</t>
  </si>
  <si>
    <t>মঙ্গুলু মোহাম্মদ</t>
  </si>
  <si>
    <t>সুরু বালা</t>
  </si>
  <si>
    <t>ঝরু চন্দ্র রায়</t>
  </si>
  <si>
    <t>আব্দুর গফুর</t>
  </si>
  <si>
    <t>কামুনি বালা</t>
  </si>
  <si>
    <t>রজনী কান্ত শীল</t>
  </si>
  <si>
    <t>মোঃ আজগার আলী</t>
  </si>
  <si>
    <t>মোসলেম আলী</t>
  </si>
  <si>
    <t>খোরশেদ আলী</t>
  </si>
  <si>
    <t>গহির মোহাম্মদ</t>
  </si>
  <si>
    <t>মোছাঃ ফুরকুনি বেগম</t>
  </si>
  <si>
    <t>ওলে মোহাম্মদ</t>
  </si>
  <si>
    <t>মোঃ আজিমুদ্দীন</t>
  </si>
  <si>
    <t>মোঃ গসির</t>
  </si>
  <si>
    <t>আশো ঋৃসি</t>
  </si>
  <si>
    <t>ধনঋৃসি</t>
  </si>
  <si>
    <t>তছলিমা বেগম</t>
  </si>
  <si>
    <t>ওসমান গনি</t>
  </si>
  <si>
    <t>মোঃ দলিল</t>
  </si>
  <si>
    <t>ফজের মোহাম্মদ</t>
  </si>
  <si>
    <t>সমির আলী</t>
  </si>
  <si>
    <t>মোঃ কলিমউদ্দিন আলী</t>
  </si>
  <si>
    <t>তজির উদ্দীন আলী</t>
  </si>
  <si>
    <t>সুশীলা বালা</t>
  </si>
  <si>
    <t>ধরনী চন্দ্র দেব</t>
  </si>
  <si>
    <t>যতীন্দ্র নাথ রায়</t>
  </si>
  <si>
    <t>চন্দ্র কান্ত রায়</t>
  </si>
  <si>
    <t>গোপেন্দ্র দেব শর্মা</t>
  </si>
  <si>
    <t>প্রবাসু দেব শর্মা</t>
  </si>
  <si>
    <t>চেম্ঠু রাম রায়</t>
  </si>
  <si>
    <t>সুদারু বর্মন</t>
  </si>
  <si>
    <t>বিগারু চন্দ্র রায়</t>
  </si>
  <si>
    <t>ধনঞ্জয় রায়</t>
  </si>
  <si>
    <t>সোনামনি বালা</t>
  </si>
  <si>
    <t>হরিচরন রায়</t>
  </si>
  <si>
    <t>মোঃ এজাজুল হক</t>
  </si>
  <si>
    <t>কুতুব উদ্দীন শেখ</t>
  </si>
  <si>
    <t>শুকিমন বেগম</t>
  </si>
  <si>
    <t>তমিজ মোহাম্মদ</t>
  </si>
  <si>
    <t>কছিরন বেওয়া</t>
  </si>
  <si>
    <t>বছির উদ্দীন</t>
  </si>
  <si>
    <t>সুনির্মল চন্দ্র রায়</t>
  </si>
  <si>
    <t>সুবারু চন্দ্র রায়</t>
  </si>
  <si>
    <t>মোছাঃ ফুলজান আরা খাতুন</t>
  </si>
  <si>
    <t>চুনা হোসেন</t>
  </si>
  <si>
    <t>আজিজুর রহমান</t>
  </si>
  <si>
    <t>আঙ্গু মোহাম্মদ</t>
  </si>
  <si>
    <t>তফিজা খাতুন</t>
  </si>
  <si>
    <t>টুকু মোহাম্মদ</t>
  </si>
  <si>
    <t>মোছাঃ সুফিয়া খাতুন</t>
  </si>
  <si>
    <t>বেপারী</t>
  </si>
  <si>
    <t>কালাচাঁন রায়</t>
  </si>
  <si>
    <t>তাড়িয়া বর্মন</t>
  </si>
  <si>
    <t>মোছাঃ ফজিতন নেছা</t>
  </si>
  <si>
    <t>ফয়জল হক</t>
  </si>
  <si>
    <t>মোছাঃ রোকেয়া বেগম</t>
  </si>
  <si>
    <t>তজির মোহাম্মদ</t>
  </si>
  <si>
    <t>মোছাঃ ছালেয়া খাতুন</t>
  </si>
  <si>
    <t>কদর আলী</t>
  </si>
  <si>
    <t>খাতের মোহাম্মদ</t>
  </si>
  <si>
    <t>সহিম মোহাম্মদ</t>
  </si>
  <si>
    <t>নুর বানু</t>
  </si>
  <si>
    <t>নছীম উদ্দীন</t>
  </si>
  <si>
    <t>সহিব মোহাম্মদ</t>
  </si>
  <si>
    <t>মোছাঃ বুলবুলি বেগম</t>
  </si>
  <si>
    <t>ফারাজ উদ্দীন</t>
  </si>
  <si>
    <t>কালা রাম রায়</t>
  </si>
  <si>
    <t>ভাইদর বর্মন</t>
  </si>
  <si>
    <t>মোছাঃ আইয়া খাতুন</t>
  </si>
  <si>
    <t>আজির মোহাম্মদ</t>
  </si>
  <si>
    <t>সবেদা বেগম</t>
  </si>
  <si>
    <t>বসির উদ্দিন</t>
  </si>
  <si>
    <t>মোছাঃ মেছেরভান খাতুন</t>
  </si>
  <si>
    <t>তারিফ উদ্দীন</t>
  </si>
  <si>
    <t>মোছাঃ সাবিনা বেগম</t>
  </si>
  <si>
    <t>তোবারক হুসেন</t>
  </si>
  <si>
    <t>মোঃ ফজিবর রহমান</t>
  </si>
  <si>
    <t>দেবারু মোহাম্মদ</t>
  </si>
  <si>
    <t>মোঃ ফইজুল হক</t>
  </si>
  <si>
    <t>সামসুদ্দীন</t>
  </si>
  <si>
    <t>মোঃ আবু তাহের মজুমদার</t>
  </si>
  <si>
    <t>লনী মিয়া মজুমদার</t>
  </si>
  <si>
    <t>অসির উদ্দীন</t>
  </si>
  <si>
    <t>কছিরা খাতুন</t>
  </si>
  <si>
    <t>নছিম উদ্দীন</t>
  </si>
  <si>
    <t>লাল বেগম</t>
  </si>
  <si>
    <t>তাজউদ্দীন</t>
  </si>
  <si>
    <t>মোছাঃ হামিদা খাতুন</t>
  </si>
  <si>
    <t>নুর জাহান বেগম</t>
  </si>
  <si>
    <t>হবিবুল্যাহ মোহাম্মদ</t>
  </si>
  <si>
    <t>মোঃ মজিবর রহমান</t>
  </si>
  <si>
    <t>ফজর আলী</t>
  </si>
  <si>
    <t>মমেনা বেগম</t>
  </si>
  <si>
    <t>এমাজ উদ্দীন</t>
  </si>
  <si>
    <t>মোছাঃ মহচনা খাতুন</t>
  </si>
  <si>
    <t>আকবর আলী</t>
  </si>
  <si>
    <t>পানিয়া পন্ডিত</t>
  </si>
  <si>
    <t>সুরেশ চন্দ্র দেব</t>
  </si>
  <si>
    <t>ধনেশস্বর চন্দ্র দেব</t>
  </si>
  <si>
    <t>মতিয়ার ঋৃষি</t>
  </si>
  <si>
    <t>মত মনোয়া ঋৃষি</t>
  </si>
  <si>
    <t>সুশীলা ঋষি</t>
  </si>
  <si>
    <t>ধানো ঋৃসি</t>
  </si>
  <si>
    <t>শোভা রানী রায়</t>
  </si>
  <si>
    <t>ধন্য নারায়ন রায়</t>
  </si>
  <si>
    <t>জহির</t>
  </si>
  <si>
    <t>বীরেন দেব শর্ম্মা</t>
  </si>
  <si>
    <t>নমল দেব</t>
  </si>
  <si>
    <t>সেজালি রানী রায়</t>
  </si>
  <si>
    <t>শুলুক চন্দ্র রায়</t>
  </si>
  <si>
    <t>সুদেন চন্দ্র দেবশর্ম্মা</t>
  </si>
  <si>
    <t>বৈশাগু চন্দ্র দেবশর্ম্মা</t>
  </si>
  <si>
    <t>ললীতা দেবী</t>
  </si>
  <si>
    <t>মেহের দেব</t>
  </si>
  <si>
    <t>দুখো বালা</t>
  </si>
  <si>
    <t>পঞ্চ রায়</t>
  </si>
  <si>
    <t>জুমন আলী</t>
  </si>
  <si>
    <t>উলফো বালা</t>
  </si>
  <si>
    <t>ফুকুন্দু রায়</t>
  </si>
  <si>
    <t>মোছাঃ তুলিছা খাতুন</t>
  </si>
  <si>
    <t>সশির উদ্দীন মহাম্মদ</t>
  </si>
  <si>
    <t>আব্দুল মজিদ</t>
  </si>
  <si>
    <t>হবিবুল্যা</t>
  </si>
  <si>
    <t>বেহুলা বালা</t>
  </si>
  <si>
    <t>ফকদলু চন্দ্র</t>
  </si>
  <si>
    <t>মোঃ গসির উদ্দীন</t>
  </si>
  <si>
    <t>উমর আলী</t>
  </si>
  <si>
    <t>মোছাঃ খয়রুন নেছা</t>
  </si>
  <si>
    <t>বিষ্ণু মোহাম্মদ</t>
  </si>
  <si>
    <t>আমেনা বেগম</t>
  </si>
  <si>
    <t>আছিয়া বেগম</t>
  </si>
  <si>
    <t>জফুরদ্দীন মোল্লা</t>
  </si>
  <si>
    <t>বিমলা রানী রায়</t>
  </si>
  <si>
    <t>সুনেন্দর</t>
  </si>
  <si>
    <t>লিলি আরা খাতুন</t>
  </si>
  <si>
    <t>মোঃ লোকমান</t>
  </si>
  <si>
    <t>পাতিলী বালা</t>
  </si>
  <si>
    <t>দর্প চন্দ্র</t>
  </si>
  <si>
    <t>গোবিন্দপুর মেহেরবাগ</t>
  </si>
  <si>
    <t>শরিতন বেগম</t>
  </si>
  <si>
    <t>শরিতুল্লা</t>
  </si>
  <si>
    <t>গজেন্দ্র দেবশর্ম্মা</t>
  </si>
  <si>
    <t>লস্কর দেব</t>
  </si>
  <si>
    <t>মোঃ মোমিন</t>
  </si>
  <si>
    <t>কমির উদ্দীন</t>
  </si>
  <si>
    <t>জাহিরন নেছা</t>
  </si>
  <si>
    <t>হেদাবেপারী</t>
  </si>
  <si>
    <t>আনধারি বালা</t>
  </si>
  <si>
    <t>অধর দেবশর্মা</t>
  </si>
  <si>
    <t>নফিজুল ইসলাম</t>
  </si>
  <si>
    <t>নরেন দেব শর্ম্মা</t>
  </si>
  <si>
    <t>কেন্দুলু চন্দ্র</t>
  </si>
  <si>
    <t>মোছাঃ গলেনুর বেগম</t>
  </si>
  <si>
    <t>অমের উদ্দীন</t>
  </si>
  <si>
    <t>মোঃ মারফত আলী</t>
  </si>
  <si>
    <t>খতিব উদ্দীন</t>
  </si>
  <si>
    <t>পাতা নিয়া ঋৃসি</t>
  </si>
  <si>
    <t>চেতুয়া ঋৃসি</t>
  </si>
  <si>
    <t>আষারি বালা</t>
  </si>
  <si>
    <t>হরসাধু</t>
  </si>
  <si>
    <t>মোছাঃ রুপালী বেগম</t>
  </si>
  <si>
    <t>বাবুল</t>
  </si>
  <si>
    <t>মোঃ আহেদ আলী</t>
  </si>
  <si>
    <t>নুনু মোহাম্মদ</t>
  </si>
  <si>
    <t>সন্ধ্যা রানী</t>
  </si>
  <si>
    <t>নগেন চন্দ্র দেব শর্ম্মা</t>
  </si>
  <si>
    <t>মোছাঃ মছলেমা খাতুন</t>
  </si>
  <si>
    <t>বেস্কি ঋষি</t>
  </si>
  <si>
    <t>ক্ষিরন ঋষি</t>
  </si>
  <si>
    <t>মোঃ মোমতাজ আলী</t>
  </si>
  <si>
    <t>আমির আলী</t>
  </si>
  <si>
    <t>আউশাদপুর</t>
  </si>
  <si>
    <t>মোঃ আজিম উদ্দীন</t>
  </si>
  <si>
    <t>জয়নাল আলী</t>
  </si>
  <si>
    <t>বাবু রাম রায়</t>
  </si>
  <si>
    <t>পেন্টু বর্মন</t>
  </si>
  <si>
    <t>খোকেন চন্দ্র রায়</t>
  </si>
  <si>
    <t>ধনজয় সাহা</t>
  </si>
  <si>
    <t>ক্ষিতীশ দেব শর্ম্মা</t>
  </si>
  <si>
    <t>বৈশাগু</t>
  </si>
  <si>
    <t>কাইনচন চন্দ্র</t>
  </si>
  <si>
    <t>বাবু লাল</t>
  </si>
  <si>
    <t>মোঃ গলিয়া</t>
  </si>
  <si>
    <t>ঝরু মোহাম্মদ</t>
  </si>
  <si>
    <t>মোঃ তমিজ উদ্দীন</t>
  </si>
  <si>
    <t>খমির উদ্দীন</t>
  </si>
  <si>
    <t>ইউনুস আলী</t>
  </si>
  <si>
    <t>তছলিম উদ্দীন</t>
  </si>
  <si>
    <t>মসলেম আলী</t>
  </si>
  <si>
    <t>আমির মোহাম্মদ</t>
  </si>
  <si>
    <t>মোঃ খাজিম উদ্দীন</t>
  </si>
  <si>
    <t>উজির মোহাম্মদ</t>
  </si>
  <si>
    <t>মমতাজ আলী</t>
  </si>
  <si>
    <t>খতির মোহাম্মদ</t>
  </si>
  <si>
    <t>মজির আলী</t>
  </si>
  <si>
    <t>শামসুদ্দীন</t>
  </si>
  <si>
    <t>আব্দুল মফিজ</t>
  </si>
  <si>
    <t>মনসুর আলী</t>
  </si>
  <si>
    <t>মহির উদ্দীন</t>
  </si>
  <si>
    <t>আনোয়ারা বেগম</t>
  </si>
  <si>
    <t>হেদু মোহাম্মদ</t>
  </si>
  <si>
    <t>মোছাঃ কাছিরন নেছা</t>
  </si>
  <si>
    <t>কমল উদ্দীন</t>
  </si>
  <si>
    <t>দিনো বালা</t>
  </si>
  <si>
    <t>জয় রাম</t>
  </si>
  <si>
    <t>পিপল্যা</t>
  </si>
  <si>
    <t>নরেশ চন্দ্র</t>
  </si>
  <si>
    <t>পেন্দা দেব</t>
  </si>
  <si>
    <t>হেদৌ মোহাম্মদ</t>
  </si>
  <si>
    <t>মাটিয়ান</t>
  </si>
  <si>
    <t>মোঃ রিয়াজুল ইসলাম</t>
  </si>
  <si>
    <t>মোঃ আমানত আলী</t>
  </si>
  <si>
    <t>ওলিম উদ্দীন মোহাম্মদ</t>
  </si>
  <si>
    <t>মোছাঃ আফছারুন</t>
  </si>
  <si>
    <t>আহাম্মদ আলী</t>
  </si>
  <si>
    <t>কিনু বর্মন</t>
  </si>
  <si>
    <t>ঠাকুর দাস</t>
  </si>
  <si>
    <t>নফির মোহাম্মদ</t>
  </si>
  <si>
    <t>রশির মোহাম্মদ</t>
  </si>
  <si>
    <t>গিয়াস মাহাম্মদ</t>
  </si>
  <si>
    <t>গিরিধরপুর</t>
  </si>
  <si>
    <t>মোঃ সমসের আলী</t>
  </si>
  <si>
    <t>মহসিন আলী</t>
  </si>
  <si>
    <t>আলেমা খাতুন</t>
  </si>
  <si>
    <t>বিশু মোহাম্মদ</t>
  </si>
  <si>
    <t>বছির মোহাম্মদ</t>
  </si>
  <si>
    <t>কুমির মোহাম্মদ</t>
  </si>
  <si>
    <t>মোঃ আফছার আলী</t>
  </si>
  <si>
    <t>মোঃ সেনিয়া</t>
  </si>
  <si>
    <t>হাফেজান বেগম</t>
  </si>
  <si>
    <t>মোহাম্মদ তমিজ উদ্দীন</t>
  </si>
  <si>
    <t>নুরুল ইসলাম</t>
  </si>
  <si>
    <t>অছিম উদ্দীন</t>
  </si>
  <si>
    <t>অশির মোহাম্মদ</t>
  </si>
  <si>
    <t>সহিম উদ্দীন আহম্মেদ</t>
  </si>
  <si>
    <t>মোঃ জামাল উদ্দীন</t>
  </si>
  <si>
    <t>অলিম উদ্দীন</t>
  </si>
  <si>
    <t>মাাটিয়ান</t>
  </si>
  <si>
    <t>আবুল হোসেন</t>
  </si>
  <si>
    <t>ফুরকুন্দু মোহাম্মদ</t>
  </si>
  <si>
    <t>মোছাঃ হালিমা বেগম</t>
  </si>
  <si>
    <t>মির মোহাম্মদ</t>
  </si>
  <si>
    <t>মঙ্গলু মোহাম্মদ</t>
  </si>
  <si>
    <t>ইয়াসিন আলী</t>
  </si>
  <si>
    <t>মোঃ মমিনুর ইসলাম</t>
  </si>
  <si>
    <t>খুকিমন নেছা</t>
  </si>
  <si>
    <t>মোঃ লালু মিয়া</t>
  </si>
  <si>
    <t>আঃ আলী</t>
  </si>
  <si>
    <t>মোঃ আবুল</t>
  </si>
  <si>
    <t>মাটিয়াান</t>
  </si>
  <si>
    <t>মোঃ বাচ্চু মিয়া</t>
  </si>
  <si>
    <t>বশিরদ্দিন</t>
  </si>
  <si>
    <t>মোঃ সাহির উদ্দীন</t>
  </si>
  <si>
    <t>মফির উদ্দীন</t>
  </si>
  <si>
    <t>আইতু রায়</t>
  </si>
  <si>
    <t>উপেন</t>
  </si>
  <si>
    <t>নিঠুর রায়</t>
  </si>
  <si>
    <t>উপেন চন্দ্র রায়</t>
  </si>
  <si>
    <t>মোঃ জমিল উদ্দীন</t>
  </si>
  <si>
    <t>ইছা মোহাম্মদ</t>
  </si>
  <si>
    <t>মোঃ খতিমদ্দীন</t>
  </si>
  <si>
    <t>অফিরত</t>
  </si>
  <si>
    <t>পশির মোহাম্মদ</t>
  </si>
  <si>
    <t>ফানিবালা</t>
  </si>
  <si>
    <t>ভালু চন্দ্র রায়</t>
  </si>
  <si>
    <t>অনিল চন্দ্র রায়</t>
  </si>
  <si>
    <t>দেবেন্দ্র নাথ</t>
  </si>
  <si>
    <t>ঢেংগু রাম রায়</t>
  </si>
  <si>
    <t>শ্যামনাল রায়</t>
  </si>
  <si>
    <t>শ্রী ফগদলু চন্দ্র রায়</t>
  </si>
  <si>
    <t>বেদালা বর্মন</t>
  </si>
  <si>
    <t>মোঃ আমজাদ হোসেন</t>
  </si>
  <si>
    <t>নজির উদ্দীন</t>
  </si>
  <si>
    <t>শ্রী নুতন চন্দ্র রায়</t>
  </si>
  <si>
    <t>শ্রী নিরন্জন চন্দ্র রায়</t>
  </si>
  <si>
    <t>রমনি বালা</t>
  </si>
  <si>
    <t>জগেশ চন্দ্র রায়</t>
  </si>
  <si>
    <t>দিজেন রায়</t>
  </si>
  <si>
    <t>ক্ষীর মোহন রায়</t>
  </si>
  <si>
    <t>অছিমা খাতুন</t>
  </si>
  <si>
    <t>হরিপদ ভুনজার</t>
  </si>
  <si>
    <t>লাল বিহারী ভুনজার</t>
  </si>
  <si>
    <t>মোছাঃ বছিরা খাতুন</t>
  </si>
  <si>
    <t>সৈয়দ আলী</t>
  </si>
  <si>
    <t>পূর্নিমা বালা</t>
  </si>
  <si>
    <t>ক্ষেত্রমোহন</t>
  </si>
  <si>
    <t>মোছাঃ সাহেরা খাতুন</t>
  </si>
  <si>
    <t>সাহিমুদ্দীন</t>
  </si>
  <si>
    <t>উসমান আলী</t>
  </si>
  <si>
    <t>মোঃ বদিউজ্জামান</t>
  </si>
  <si>
    <t>সোনু রায়</t>
  </si>
  <si>
    <t>কটরা</t>
  </si>
  <si>
    <t>মোমিজান বেগম টুলি</t>
  </si>
  <si>
    <t>মহচল মোহাম্মদ</t>
  </si>
  <si>
    <t>মোছাঃ তোছলিমা বেগম</t>
  </si>
  <si>
    <t>বছির মহাম্মদ</t>
  </si>
  <si>
    <t>ছবিন চন্দ্র রায়</t>
  </si>
  <si>
    <t>ভেলসু বর্মন</t>
  </si>
  <si>
    <t>মোছাঃ সুরজাহান</t>
  </si>
  <si>
    <t>মোঃ নেজামউদ্দীন</t>
  </si>
  <si>
    <t>বদির মোহাম্মদ</t>
  </si>
  <si>
    <t>মহিরউদ্দিন</t>
  </si>
  <si>
    <t>মোছাঃ ফাতেমা বেগম</t>
  </si>
  <si>
    <t>অনিল মোহাম্মদ</t>
  </si>
  <si>
    <t>অলি বালা</t>
  </si>
  <si>
    <t>জগেন্দ্রনাথ বর্মন</t>
  </si>
  <si>
    <t>সালেয়া খাতুন</t>
  </si>
  <si>
    <t>পশরি মোহাম্মদ</t>
  </si>
  <si>
    <t>লক্ষী বালা</t>
  </si>
  <si>
    <t>নন্দি চন্দ্র রায়</t>
  </si>
  <si>
    <t>বিগ বালা</t>
  </si>
  <si>
    <t>নাটা</t>
  </si>
  <si>
    <t>মোছাঃ রাফিয়া খাতুন</t>
  </si>
  <si>
    <t>মোঃ আব্দুল আজীজ</t>
  </si>
  <si>
    <t>মোঃ সামছুল হক</t>
  </si>
  <si>
    <t>মাইশরি বালা</t>
  </si>
  <si>
    <t>ফুলচান</t>
  </si>
  <si>
    <t>মোছাঃ সুখিমন</t>
  </si>
  <si>
    <t>সাহের মোহাম্মদ</t>
  </si>
  <si>
    <t>সদো বালা</t>
  </si>
  <si>
    <t>বাহানু</t>
  </si>
  <si>
    <t>হাবল রায়</t>
  </si>
  <si>
    <t>তিন করিয়া রায়</t>
  </si>
  <si>
    <t>পাতানি বালা</t>
  </si>
  <si>
    <t>নেপাল চন্দ্র রায়</t>
  </si>
  <si>
    <t>চির বালা</t>
  </si>
  <si>
    <t>হবিল রায়</t>
  </si>
  <si>
    <t>নলিন চন্দ্র রায়</t>
  </si>
  <si>
    <t>কনশর চন্দ্র রায়</t>
  </si>
  <si>
    <t>মোছাঃ সাহিদা</t>
  </si>
  <si>
    <t>তাসের</t>
  </si>
  <si>
    <t>রওশন আরা</t>
  </si>
  <si>
    <t>রমজান আলী</t>
  </si>
  <si>
    <t>মোঃ মতালেব আলী</t>
  </si>
  <si>
    <t>তাজির মল্লা</t>
  </si>
  <si>
    <t>মোঃ হাফিজ উদ্দীন</t>
  </si>
  <si>
    <t>তজির মোল্ল্যা</t>
  </si>
  <si>
    <t>নয়ন বালা</t>
  </si>
  <si>
    <t>জগিন্দর</t>
  </si>
  <si>
    <t>সুরেশ চন্দ্র রায়</t>
  </si>
  <si>
    <t>মোহন</t>
  </si>
  <si>
    <t>ইলকো বালা</t>
  </si>
  <si>
    <t>বাবু রাম</t>
  </si>
  <si>
    <t>মোঃ নজিবুর রহমান</t>
  </si>
  <si>
    <t>পান বালা</t>
  </si>
  <si>
    <t>অভেচরন</t>
  </si>
  <si>
    <t>মোহন রায়</t>
  </si>
  <si>
    <t>হাকি মোহাম্মদ</t>
  </si>
  <si>
    <t>চেন্ডরা মোহাম্মদ</t>
  </si>
  <si>
    <t>পমিলা বালা</t>
  </si>
  <si>
    <t>গিরত রায়</t>
  </si>
  <si>
    <t>সুধু রায়</t>
  </si>
  <si>
    <t>ঘুমারু রায়</t>
  </si>
  <si>
    <t>সুরেন্দ্র নাথ রায়</t>
  </si>
  <si>
    <t>শাঞ্জুরাম বর্মন</t>
  </si>
  <si>
    <t>সরুত চান রায়</t>
  </si>
  <si>
    <t>বিষ্ণু রায়</t>
  </si>
  <si>
    <t>কাইছালু চন্দ্র রায়</t>
  </si>
  <si>
    <t>থোপাল চন্দ্র</t>
  </si>
  <si>
    <t>শুপেন রায়</t>
  </si>
  <si>
    <t>নিকিঞ্জ রায়</t>
  </si>
  <si>
    <t>নেদু বালা</t>
  </si>
  <si>
    <t>ইন্দ্র মোহন</t>
  </si>
  <si>
    <t>দগ্ধালু</t>
  </si>
  <si>
    <t>ভুলোন ভুনজার</t>
  </si>
  <si>
    <t>গোলাপী ভুনজার</t>
  </si>
  <si>
    <t>মোছাঃ রহিমা খাতুন</t>
  </si>
  <si>
    <t>জয়নাল আবেদীন</t>
  </si>
  <si>
    <t>মোছাঃ নুরজাহান বেগম</t>
  </si>
  <si>
    <t>খেদালা আলী</t>
  </si>
  <si>
    <t>সুধির চন্দ্র রায়</t>
  </si>
  <si>
    <t>শুকুরু বর্মন</t>
  </si>
  <si>
    <t>খতিব উদ্দীন আহমেদ</t>
  </si>
  <si>
    <t>সেমি বালা</t>
  </si>
  <si>
    <t>লক্ষী কান্ত</t>
  </si>
  <si>
    <t>যাত্রী বালা</t>
  </si>
  <si>
    <t>গহুর চন্দ্র রায়</t>
  </si>
  <si>
    <t>মোছাঃ সুখীমন বেগম</t>
  </si>
  <si>
    <t>মফিজ উদ্দীন মোহাম্মদ</t>
  </si>
  <si>
    <t>গুনো বালা</t>
  </si>
  <si>
    <t>বরাতী ভুনজার</t>
  </si>
  <si>
    <t>মোনোফুলি বালা</t>
  </si>
  <si>
    <t>লকিন্দর ভুনজার</t>
  </si>
  <si>
    <t>মঙ্গোরা ভুনজার</t>
  </si>
  <si>
    <t>ক্ষিতিশ চন্দ্র রায়</t>
  </si>
  <si>
    <t>নবানু চন্দ্র রায়</t>
  </si>
  <si>
    <t>মোছাঃ ফাতেমা খাতুন</t>
  </si>
  <si>
    <t>তফির উদ্দীন আহমেদ</t>
  </si>
  <si>
    <t>টাঙ্গিনী বালা</t>
  </si>
  <si>
    <t>ফুশুয়া ভুঞ্জার</t>
  </si>
  <si>
    <t>পার্বতি বালা</t>
  </si>
  <si>
    <t>দানোশ দেব</t>
  </si>
  <si>
    <t>ভোদা ভুনজার</t>
  </si>
  <si>
    <t>ক্ষীর মহন</t>
  </si>
  <si>
    <t>মোঃ আকলিমা বেগম</t>
  </si>
  <si>
    <t>পল্টুমিয়া</t>
  </si>
  <si>
    <t>মোছাঃ বছিরা বেগম</t>
  </si>
  <si>
    <t>আব্দুল আজিদ</t>
  </si>
  <si>
    <t>সুশীল রায়</t>
  </si>
  <si>
    <t>ভগীরত বৈশ্য</t>
  </si>
  <si>
    <t>সবিন্দর ভুনজার</t>
  </si>
  <si>
    <t>মঙ্গলা ভুনজার</t>
  </si>
  <si>
    <t>মোছাঃ খাইরুন নেসা</t>
  </si>
  <si>
    <t>তোসর মোহাম্মদ</t>
  </si>
  <si>
    <t>মোঃ সাহেদ আলী</t>
  </si>
  <si>
    <t>খাতিমউদ্দীন</t>
  </si>
  <si>
    <t>উমেশ চন্দ্র</t>
  </si>
  <si>
    <t>রাম প্রসাদ</t>
  </si>
  <si>
    <t>কশির মোহাম্মদ</t>
  </si>
  <si>
    <t>বিষুয়া ভুনজার</t>
  </si>
  <si>
    <t>মখোরিয়া ভুনজার</t>
  </si>
  <si>
    <t>শ্রী অক্ষয় চন্দ্র রায়</t>
  </si>
  <si>
    <t>শ্রী পুলিন চন্দ্র রায়</t>
  </si>
  <si>
    <t>মাখন চন্দ্র রায়</t>
  </si>
  <si>
    <t>পাগালু চন্দ্র</t>
  </si>
  <si>
    <t>মোঃ মকবুল হোসেন</t>
  </si>
  <si>
    <t>দেখোমনি বালা</t>
  </si>
  <si>
    <t>আতামোহন রায়</t>
  </si>
  <si>
    <t>মোছাঃ হাচনা বানু</t>
  </si>
  <si>
    <t>বেসার উদ্দীন</t>
  </si>
  <si>
    <t>মোঃ মেহেরুল ইসলাম</t>
  </si>
  <si>
    <t>ইয়াকুব আলী</t>
  </si>
  <si>
    <t>পূর্নিমা রানী</t>
  </si>
  <si>
    <t>গোগন সাহা</t>
  </si>
  <si>
    <t>মনোফুল রায়</t>
  </si>
  <si>
    <t>নিরেঞ্জন রায়</t>
  </si>
  <si>
    <t>কেশবপুর</t>
  </si>
  <si>
    <t>কামোনী বালা</t>
  </si>
  <si>
    <t>সত্য রায়</t>
  </si>
  <si>
    <t>শুদেব চন্দ্র রায়</t>
  </si>
  <si>
    <t>গোলি চরন রায়</t>
  </si>
  <si>
    <t>অমলা বালা</t>
  </si>
  <si>
    <t>কাউছিয়া বর্ম্মন</t>
  </si>
  <si>
    <t>গোপেন চন্দ্র রায়</t>
  </si>
  <si>
    <t>বানেশ্বর চন্দ্র রায়</t>
  </si>
  <si>
    <t>জীতেন্দ্র নাথ রায়</t>
  </si>
  <si>
    <t>গোরলাল বর্ম্মন</t>
  </si>
  <si>
    <t>পবিন চন্দ্র রায়</t>
  </si>
  <si>
    <t>ঘেরঘেরু চন্দ্র রায়</t>
  </si>
  <si>
    <t>‌কমলা বালা</t>
  </si>
  <si>
    <t>গলিয়া চন্দ্র</t>
  </si>
  <si>
    <t>কৈলাশ চন্দ্র রায়</t>
  </si>
  <si>
    <t>শুভ দাস রায়</t>
  </si>
  <si>
    <t>বিরেন ভুনজার</t>
  </si>
  <si>
    <t>শুরেন ভুনজার</t>
  </si>
  <si>
    <t>মোছাঃ ওয়াজেদা বেগম</t>
  </si>
  <si>
    <t>মোঃ আশরাফ আলী</t>
  </si>
  <si>
    <t>মোছাঃ রশনা খাতুন</t>
  </si>
  <si>
    <t>আঃ হামিদ</t>
  </si>
  <si>
    <t>মোঃ ইউনুস আলী</t>
  </si>
  <si>
    <t>সোলেমান মিয়া</t>
  </si>
  <si>
    <t>মোছাঃ ছলে খাতুন</t>
  </si>
  <si>
    <t>আলী মোহাম্মদ</t>
  </si>
  <si>
    <t>বুধু মোহাম্মদ</t>
  </si>
  <si>
    <t>নমির উদ্দিন</t>
  </si>
  <si>
    <t>কছিরা খুকী</t>
  </si>
  <si>
    <t>কছির মোহাম্মদ</t>
  </si>
  <si>
    <t>অশনি চন্দ্র শীল</t>
  </si>
  <si>
    <t>মোহিনী চন্দ্র শীল</t>
  </si>
  <si>
    <t>আছিয় খাতুন</t>
  </si>
  <si>
    <t>আছির উদ্দিন</t>
  </si>
  <si>
    <t>মোছাঃ হুচনা খাতুন</t>
  </si>
  <si>
    <t>অশিরা মোহাম্মদ</t>
  </si>
  <si>
    <t>তছিরউদ্দীন শাহ</t>
  </si>
  <si>
    <t>কালা রাম</t>
  </si>
  <si>
    <t>অষ্ট বেয়া</t>
  </si>
  <si>
    <t>গোষ্ঠ বালা</t>
  </si>
  <si>
    <t>ঠাকুর সাস চন্দ্র রায়</t>
  </si>
  <si>
    <t>সিরাজুল ইসলাম</t>
  </si>
  <si>
    <t>মনছুর আলী</t>
  </si>
  <si>
    <t>দুর্জধন রায়</t>
  </si>
  <si>
    <t>কুঞ্জমোহন রায়</t>
  </si>
  <si>
    <t>মোছাঃ সাহেরা বেগম</t>
  </si>
  <si>
    <t>গমির উদ্দীন</t>
  </si>
  <si>
    <t>বিমলা বালা</t>
  </si>
  <si>
    <t>ক্ষীর মহন রায়</t>
  </si>
  <si>
    <t>মোঃ কাশেম আলী</t>
  </si>
  <si>
    <t>অমির সাহা</t>
  </si>
  <si>
    <t>দিজেন চন্দ্র রায়</t>
  </si>
  <si>
    <t>বেজন বর্মন</t>
  </si>
  <si>
    <t>এ্যাতো বালা রিশি</t>
  </si>
  <si>
    <t>মঙ্গরুয়া রিশি</t>
  </si>
  <si>
    <t>মাছুরা বেগম</t>
  </si>
  <si>
    <t>ভজরাম দেব</t>
  </si>
  <si>
    <t>সান্জু রাম দেব</t>
  </si>
  <si>
    <t>কাঞ্চা বালা</t>
  </si>
  <si>
    <t>বিনত চন্দ্র</t>
  </si>
  <si>
    <t>জগদীশ পিতর মন্ডল</t>
  </si>
  <si>
    <t>নিরেশ মন্ডল</t>
  </si>
  <si>
    <t>রমেশ চন্দ্র দেব শর্মা</t>
  </si>
  <si>
    <t>নবীন চন্দ্র দেব শর্মা</t>
  </si>
  <si>
    <t>সন্তরাম দেব শর্মা</t>
  </si>
  <si>
    <t>পরা মানিক রায়</t>
  </si>
  <si>
    <t>অভি বালা</t>
  </si>
  <si>
    <t>অনন্ত চন্দ্র</t>
  </si>
  <si>
    <t>রাতিয়া বালা</t>
  </si>
  <si>
    <t>পুশ রায়</t>
  </si>
  <si>
    <t>মোঃ জমির উদ্দীন</t>
  </si>
  <si>
    <t>জালু মোহাম্মদ</t>
  </si>
  <si>
    <t>আজ বালা</t>
  </si>
  <si>
    <t>দেবশ্বর</t>
  </si>
  <si>
    <t>বিরেন চন্দ্র রায়</t>
  </si>
  <si>
    <t>গনেশ চন্দ্র রায়</t>
  </si>
  <si>
    <t>মোছাঃ সুরাইয়া খাতুন ‌</t>
  </si>
  <si>
    <t>বাশের মোহাম্মদ</t>
  </si>
  <si>
    <t>মোঃ মহবুর</t>
  </si>
  <si>
    <t>মোছাঃ জাহানারা বেগম</t>
  </si>
  <si>
    <t>মিয়াদ আলী</t>
  </si>
  <si>
    <t>অন্জন দেবী</t>
  </si>
  <si>
    <t>নুমু চন্দ্র রায়</t>
  </si>
  <si>
    <t>পেকেটা মোহাম্মদ</t>
  </si>
  <si>
    <t>আষাঢ়ী বালা রায়</t>
  </si>
  <si>
    <t>পটু রায়</t>
  </si>
  <si>
    <t>পাঘালু চন্দ্র রায়</t>
  </si>
  <si>
    <t>বংক রাম রায়</t>
  </si>
  <si>
    <t>মোঃ হামিদুল হক</t>
  </si>
  <si>
    <t>সমির উদ্দীন</t>
  </si>
  <si>
    <t>মোছাঃ অজিফা বেগম</t>
  </si>
  <si>
    <t>মোঃ আব্দুল মজিদ</t>
  </si>
  <si>
    <t>মোঃ জসিম উদ্দীন</t>
  </si>
  <si>
    <t>তমিজউদ্দীন</t>
  </si>
  <si>
    <t>মশির উদ্দীন</t>
  </si>
  <si>
    <t>বিন্দু ভুনজার</t>
  </si>
  <si>
    <t>বুধ ভুনজার</t>
  </si>
  <si>
    <t>মোঃ মোবারক আলী</t>
  </si>
  <si>
    <t>হালিমদ্দীন আহমেদ</t>
  </si>
  <si>
    <t>পাচু মোহাম্মদ</t>
  </si>
  <si>
    <t>প্রসাদু রায়</t>
  </si>
  <si>
    <t>নবির উদ্দীন</t>
  </si>
  <si>
    <t>সন্ধা রানী রায়</t>
  </si>
  <si>
    <t>দেলারাম</t>
  </si>
  <si>
    <t>মোছাঃ নুরজাহান</t>
  </si>
  <si>
    <t>হেদ শাহ</t>
  </si>
  <si>
    <t>সন্তলা রিশি</t>
  </si>
  <si>
    <t>বপিয়া রিশি</t>
  </si>
  <si>
    <t>মোছাঃ মালেকা বানু</t>
  </si>
  <si>
    <t>আলী হোসেন</t>
  </si>
  <si>
    <t>মোছাঃ তেজমন বেগম</t>
  </si>
  <si>
    <t>অনির মোহাম্মদ</t>
  </si>
  <si>
    <t>মাতো বালা</t>
  </si>
  <si>
    <t>অস্তু রাম রায়</t>
  </si>
  <si>
    <t>অনন্ত চন্দ্র রায়</t>
  </si>
  <si>
    <t>সামচরন রায়</t>
  </si>
  <si>
    <t>মোঃ রহমতুল্লাহ</t>
  </si>
  <si>
    <t>মোছাঃ জেলেখা</t>
  </si>
  <si>
    <t>মোঃ বেশার</t>
  </si>
  <si>
    <t>মোছাঃ জেবুন নেছা</t>
  </si>
  <si>
    <t>জেহের মোহাম্মদ</t>
  </si>
  <si>
    <t>মোঃ আব্দুল মতিন</t>
  </si>
  <si>
    <t>ইমান আলী</t>
  </si>
  <si>
    <t>মোঃ শফিকুল ইসলাম</t>
  </si>
  <si>
    <t>মোছাঃ মোহেরা বেগম</t>
  </si>
  <si>
    <t>ছলিমউদ্দীন রহমান</t>
  </si>
  <si>
    <t>কালো বেওয়া</t>
  </si>
  <si>
    <t>সুদারু চন্দ্র</t>
  </si>
  <si>
    <t>হাচান আলী</t>
  </si>
  <si>
    <t>মোঃ মকবুল হোসেন</t>
  </si>
  <si>
    <t>মোঃ উমর আলী</t>
  </si>
  <si>
    <t>মনিন্দ্র নাথ</t>
  </si>
  <si>
    <t>জয়চাঁদ রায়</t>
  </si>
  <si>
    <t>কালীচরন রায়</t>
  </si>
  <si>
    <t>মোঃ মজিবর রহমান</t>
  </si>
  <si>
    <t>ছরকটু শাহা</t>
  </si>
  <si>
    <t>পিয়ার মোহাম্মদ</t>
  </si>
  <si>
    <t>মোছাঃ ফাতেমা</t>
  </si>
  <si>
    <t>গফুর</t>
  </si>
  <si>
    <t>বেসার</t>
  </si>
  <si>
    <t>দুর্লভ দেব শর্মা</t>
  </si>
  <si>
    <t>নেলো বালা</t>
  </si>
  <si>
    <t>উপিন দেব</t>
  </si>
  <si>
    <t>ভাদুরী বালা</t>
  </si>
  <si>
    <t>ফংগনু চন্দ্র</t>
  </si>
  <si>
    <t>হরমোহন রায়</t>
  </si>
  <si>
    <t>তরিনি কান্ত</t>
  </si>
  <si>
    <t>মোঃ জামাল উদ্দীন</t>
  </si>
  <si>
    <t>জালু মোহাম্মদ শাহ</t>
  </si>
  <si>
    <t>তনকু রিশি</t>
  </si>
  <si>
    <t>কারু রিশি</t>
  </si>
  <si>
    <t>কালিপদ রায়</t>
  </si>
  <si>
    <t>তুলো বর্মন</t>
  </si>
  <si>
    <t>ধনেশ্বর চন্দ্র রায়</t>
  </si>
  <si>
    <t>কষ্টু চন্দ্র</t>
  </si>
  <si>
    <t>ধীরেন্দ্র নাথ রায়</t>
  </si>
  <si>
    <t>হরেন চন্দ্র রায়</t>
  </si>
  <si>
    <t>সুনিল চন্দ্র রায়</t>
  </si>
  <si>
    <t>গেদল চন্দ্র রায়</t>
  </si>
  <si>
    <t>জগেশ্বর রায়</t>
  </si>
  <si>
    <t>পমেশ চন্দ্র দেবশর্মা</t>
  </si>
  <si>
    <t>গর্পসাহ</t>
  </si>
  <si>
    <t>মোছাঃ মহচেনা খাতুন</t>
  </si>
  <si>
    <t>ফেলান শনাহার</t>
  </si>
  <si>
    <t>সুদেশ চন্দ্র রায়</t>
  </si>
  <si>
    <t>শনুরাম রায়</t>
  </si>
  <si>
    <t>জোনো বালা রায়</t>
  </si>
  <si>
    <t>লিনটন রায়</t>
  </si>
  <si>
    <t>আনছার আলী</t>
  </si>
  <si>
    <t>মোছাঃ রেনুকা বেগম</t>
  </si>
  <si>
    <t>মাইনদ্দীন আহম্মদ</t>
  </si>
  <si>
    <t>শীতল চন্দ্র রায়</t>
  </si>
  <si>
    <t>বিপিন চন্দ্র রায়</t>
  </si>
  <si>
    <t>বাতাসি রানী</t>
  </si>
  <si>
    <t>মদন রায়</t>
  </si>
  <si>
    <t>মুলুক চন্দ্র রায়</t>
  </si>
  <si>
    <t>অভয় চন্দ্র রায়</t>
  </si>
  <si>
    <t>হাছির উদ্দীন আহম্মেদ</t>
  </si>
  <si>
    <t>মহির মোহাম্মদ সাহ</t>
  </si>
  <si>
    <t>মোঃ নুরুল ইসলাম</t>
  </si>
  <si>
    <t>মোঃ ফাজির উদ্দীন</t>
  </si>
  <si>
    <t>নশির উদ্দীন</t>
  </si>
  <si>
    <t>মোছাঃ কুলসুমা বেগম</t>
  </si>
  <si>
    <t>জসির</t>
  </si>
  <si>
    <t>টুলটুলী বালা</t>
  </si>
  <si>
    <t>রাতিয়া ভুনজার</t>
  </si>
  <si>
    <t>কষ্টু রায়</t>
  </si>
  <si>
    <t>কাইচালু রায়</t>
  </si>
  <si>
    <t>নলিনী কান্ত রায়</t>
  </si>
  <si>
    <t>শ্যামলাল শাহ্</t>
  </si>
  <si>
    <t>মোছাঃ আকলিমা বেগম</t>
  </si>
  <si>
    <t>মোঃ তমিজ উদ্দীন</t>
  </si>
  <si>
    <t>মোঃ সিরাজুল ইসলাম</t>
  </si>
  <si>
    <t>এমার উদ্দীন</t>
  </si>
  <si>
    <t>মোঃ এমদাদ আলী</t>
  </si>
  <si>
    <t>মোঃ আবুল হোসেন</t>
  </si>
  <si>
    <t>মোঃ মফিজ উদ্দীন</t>
  </si>
  <si>
    <t>সীতা চন্দ্র রায়</t>
  </si>
  <si>
    <t>মঙ্গলু চন্দ্র রায়</t>
  </si>
  <si>
    <t>হরিপদ শীল</t>
  </si>
  <si>
    <t>মহেন্দ্র নাথ শীল</t>
  </si>
  <si>
    <t>কিষ্ঠ বালা</t>
  </si>
  <si>
    <t>ভগী রাম রায়</t>
  </si>
  <si>
    <t>পবিত্রা দেব শর্ম্মা</t>
  </si>
  <si>
    <t>সরল দেব</t>
  </si>
  <si>
    <t>আলসি বালা</t>
  </si>
  <si>
    <t>অন্ধারী বর্মন</t>
  </si>
  <si>
    <t>চনচনি রিশি</t>
  </si>
  <si>
    <t>বাচ্চু রিশি</t>
  </si>
  <si>
    <t>সগেন চন্দ্র</t>
  </si>
  <si>
    <t>কষ্টি বালা</t>
  </si>
  <si>
    <t>হৃদয় চন্দ্র</t>
  </si>
  <si>
    <t>শ্রী কৈলাশ চন্দ্র রায়</t>
  </si>
  <si>
    <t>জগেশ চন্দ্র</t>
  </si>
  <si>
    <t>মোছাঃ মরিয়ম বেগম</t>
  </si>
  <si>
    <t>অফীর উদ্দীন আহম্মেদ</t>
  </si>
  <si>
    <t>ওয়াজেদ আলী</t>
  </si>
  <si>
    <t>সারস দেব শর্মা</t>
  </si>
  <si>
    <t>উম্মে আরা</t>
  </si>
  <si>
    <t>রহিম উদ্দিন</t>
  </si>
  <si>
    <t>লক্ষী কান্ত রায়</t>
  </si>
  <si>
    <t>পিপল্ল্য</t>
  </si>
  <si>
    <t>মোঃ আনিছুর রহমান</t>
  </si>
  <si>
    <t>ওহেদ আলী</t>
  </si>
  <si>
    <t>মোঃ হামিজ উদ্দীন</t>
  </si>
  <si>
    <t>সুরু মোহাম্মদ</t>
  </si>
  <si>
    <t>রমেশ চন্দ্র রায়</t>
  </si>
  <si>
    <t>কানু রাম রায়</t>
  </si>
  <si>
    <t>কুরমনি</t>
  </si>
  <si>
    <t>টহর দেব শর্মা</t>
  </si>
  <si>
    <t>মাইমতি</t>
  </si>
  <si>
    <t>অনন্ত</t>
  </si>
  <si>
    <t>সাবানু চন্দ্র রায়</t>
  </si>
  <si>
    <t>অঝুলু রায়</t>
  </si>
  <si>
    <t>মোছাঃ সাহেদা খাতুন</t>
  </si>
  <si>
    <t>গহির মোহাম্মদ</t>
  </si>
  <si>
    <t>লক্ষন চন্দ্র রায়</t>
  </si>
  <si>
    <t>মোছাঃ মহচনা</t>
  </si>
  <si>
    <t>আব্দুল লতিফ</t>
  </si>
  <si>
    <t>মোছাঃ সাহেরা বেগম</t>
  </si>
  <si>
    <t>প্রেমহরি রায়‌</t>
  </si>
  <si>
    <t>আষাঢু রায়</t>
  </si>
  <si>
    <t>সুপেন চন্দ্র রায়</t>
  </si>
  <si>
    <t>আনন্দ চন্দ্র রায়</t>
  </si>
  <si>
    <t>জগদীশ চন্দ্র রায়</t>
  </si>
  <si>
    <t>নারায়ন চন্দ্র</t>
  </si>
  <si>
    <t>খৈলতৈর</t>
  </si>
  <si>
    <t>উপেন চ্ন্দ্র দেব দোমাসু</t>
  </si>
  <si>
    <t>রাজ মোহন চন্দ্র দেব</t>
  </si>
  <si>
    <t>রাধিকা বালা</t>
  </si>
  <si>
    <t>সীতানাথ রায়</t>
  </si>
  <si>
    <t>কেশর চন্দ্র রায়</t>
  </si>
  <si>
    <t>মোছাঃ ছালেহা বেগম</t>
  </si>
  <si>
    <t>সুরৎ বর্মন</t>
  </si>
  <si>
    <t>ভানু বর্মন</t>
  </si>
  <si>
    <t>পোহাতু রায়</t>
  </si>
  <si>
    <t>স্বজন রায়</t>
  </si>
  <si>
    <t>পিপললা</t>
  </si>
  <si>
    <t>শুকুরু চন্দ্র রায়</t>
  </si>
  <si>
    <t>শারদা</t>
  </si>
  <si>
    <t>বেলি মুনি বালা</t>
  </si>
  <si>
    <t>বনো দেব</t>
  </si>
  <si>
    <t>মোঃ মকলেছ আলী</t>
  </si>
  <si>
    <t>মোজাম্মেল হক</t>
  </si>
  <si>
    <t>কাশিড়াঙ্গা</t>
  </si>
  <si>
    <t>উম্মে আরা কুলসুম</t>
  </si>
  <si>
    <t>মোছাঃ রেজিয়া খাতুন</t>
  </si>
  <si>
    <t>মোঃ ইদুঁ মোহাম্মদ</t>
  </si>
  <si>
    <t>মোছাঃ আমিনা বেগম</t>
  </si>
  <si>
    <t>নলিল চন্দ্র রায়</t>
  </si>
  <si>
    <t>মোঃ হুচেন আলী</t>
  </si>
  <si>
    <t>খাজির উদ্দীন</t>
  </si>
  <si>
    <t>দুলি বালা</t>
  </si>
  <si>
    <t>রামনাথ রায়</t>
  </si>
  <si>
    <t>জেহেল চন্দ্র রায়</t>
  </si>
  <si>
    <t>সমেশ দেব শর্মা</t>
  </si>
  <si>
    <t>তুলারাম দেব</t>
  </si>
  <si>
    <t>কৃষ্ণ চদ্র রায়</t>
  </si>
  <si>
    <t>মোঃ মনছুর আলী</t>
  </si>
  <si>
    <t>গলিমদ্দীন</t>
  </si>
  <si>
    <t>কাশিড়াঙগা</t>
  </si>
  <si>
    <t>মোছাঃ ফেলানী আরা</t>
  </si>
  <si>
    <t>হেদেলা মোহাম্মদ</t>
  </si>
  <si>
    <t>কাশিড়াঙাগা</t>
  </si>
  <si>
    <t>মোঃ আবুল</t>
  </si>
  <si>
    <t>মোঃ ইছব আলী</t>
  </si>
  <si>
    <t>মমির উদ্দীন</t>
  </si>
  <si>
    <t>মোছাঃ রোজিফা বেগম</t>
  </si>
  <si>
    <t>মোছাঃ হালিমা বেগম</t>
  </si>
  <si>
    <t>বাবর আলী</t>
  </si>
  <si>
    <t>ধামর</t>
  </si>
  <si>
    <t>দিজেন্দ্র চন্দ্র রায়</t>
  </si>
  <si>
    <t>কথারু বর্মন</t>
  </si>
  <si>
    <t>মোছাঃ সমিনা খাতুন</t>
  </si>
  <si>
    <t>মোঃ কলিম উদ্দীন</t>
  </si>
  <si>
    <t>সাহাবউদ্দীন</t>
  </si>
  <si>
    <t>গবিন্দপুর</t>
  </si>
  <si>
    <t>মোঃ শামসুদ্দীন</t>
  </si>
  <si>
    <t>মোঃ ওহীর উদ্দীন</t>
  </si>
  <si>
    <t>শামনী বালা</t>
  </si>
  <si>
    <t>সেরাজুল ইসলাম</t>
  </si>
  <si>
    <t>রবিন চন্দ্র দেব</t>
  </si>
  <si>
    <t>লাল চান দেব</t>
  </si>
  <si>
    <t>সাহেবানি বেগম</t>
  </si>
  <si>
    <t>ঝড়ুয়া</t>
  </si>
  <si>
    <t>মোছাঃ টুলি বেগম</t>
  </si>
  <si>
    <t>হজিম উদ্দীন</t>
  </si>
  <si>
    <t>আওশদপুর</t>
  </si>
  <si>
    <t>পচু মোহাম্মদ</t>
  </si>
  <si>
    <t>অছির মোহাম্মদ</t>
  </si>
  <si>
    <t>নেদো বালা</t>
  </si>
  <si>
    <t>ঝরু চন্দ্র</t>
  </si>
  <si>
    <t>মোঃ আবেদ আলী</t>
  </si>
  <si>
    <t>অমুল্য চন্দ্র দেব</t>
  </si>
  <si>
    <t>রমনী কান্ত</t>
  </si>
  <si>
    <t>মোঃ সহোরাব আলী</t>
  </si>
  <si>
    <t>শুকদেবপুর</t>
  </si>
  <si>
    <t>মোঃ আব্দুল জলিল</t>
  </si>
  <si>
    <t>মোঃ অছিম উদ্দীন</t>
  </si>
  <si>
    <t>মোঃ কেরামত আলী</t>
  </si>
  <si>
    <t>শ্রী ফুলফুলী বেওয়া</t>
  </si>
  <si>
    <t>শ্রী বুধা চন্দ্র রায়</t>
  </si>
  <si>
    <t>সারতী রানী</t>
  </si>
  <si>
    <t>কুথারু দেব শর্মা</t>
  </si>
  <si>
    <t>অমৃত দেব শর্মা</t>
  </si>
  <si>
    <t>হরমোহন দেব শর্মা</t>
  </si>
  <si>
    <t>খড়গোমোহন রায়</t>
  </si>
  <si>
    <t>অবিনাশ চন্দ্র দেব</t>
  </si>
  <si>
    <t>কাল্ঠু রাম দেব</t>
  </si>
  <si>
    <t>মোঃ তফাজ্জল হোসেন</t>
  </si>
  <si>
    <t>সতনি ঋষী</t>
  </si>
  <si>
    <t>মিশারী ঋষী</t>
  </si>
  <si>
    <t>সবেজান বেগম</t>
  </si>
  <si>
    <t>তছির মোহাম্মদ</t>
  </si>
  <si>
    <t>কাঞ্চন দেব শর্ম্মা</t>
  </si>
  <si>
    <t>হরসাদু দেব</t>
  </si>
  <si>
    <t>আবদুল জলিল</t>
  </si>
  <si>
    <t>তোষর মোহাম্মদ</t>
  </si>
  <si>
    <t>KASHIDANGA</t>
  </si>
  <si>
    <t>তছলিমা খাতুন</t>
  </si>
  <si>
    <t>শরম মোহাম্মদ</t>
  </si>
  <si>
    <t>মোছাঃ বেগম</t>
  </si>
  <si>
    <t>বিশু</t>
  </si>
  <si>
    <t>নিরোদা বালা</t>
  </si>
  <si>
    <t>ঢেন্গু রাম</t>
  </si>
  <si>
    <t>প্রমোদা বালা‌</t>
  </si>
  <si>
    <t>হরেকৃষ্ট দেব</t>
  </si>
  <si>
    <t>মঙ্গল পুর</t>
  </si>
  <si>
    <t>মোঃ সেরাজুল ইসলাম</t>
  </si>
  <si>
    <t>নুর জাহান</t>
  </si>
  <si>
    <t>আবদুল্লা জব্বার</t>
  </si>
  <si>
    <t>ধলা বর্মন</t>
  </si>
  <si>
    <t>ধনঞ্জয় বমমন</t>
  </si>
  <si>
    <t>Matian</t>
  </si>
  <si>
    <t>মোছাঃ আবেয়া বেগম</t>
  </si>
  <si>
    <t>কালা মিয়া</t>
  </si>
  <si>
    <t>বছির মোহাম্মদ</t>
  </si>
  <si>
    <t>চারু রাম দেব</t>
  </si>
  <si>
    <t>মোঃ আব্দুর রহমান</t>
  </si>
  <si>
    <t>আজির উদ্দীন আহমেদ</t>
  </si>
  <si>
    <t>করিমা খাতুন</t>
  </si>
  <si>
    <t>কামির উদ্দীন</t>
  </si>
  <si>
    <t>জসো বালা</t>
  </si>
  <si>
    <t>পৌসি বালা</t>
  </si>
  <si>
    <t>খকা বর্মন</t>
  </si>
  <si>
    <t>মোছাঃ লতিফা বেগম</t>
  </si>
  <si>
    <t>মহলা মোহাম্মদ</t>
  </si>
  <si>
    <t>মজের হোসেন</t>
  </si>
  <si>
    <t>সুপ চাদ রায়</t>
  </si>
  <si>
    <t>মোঃ আব্দুল জলীল</t>
  </si>
  <si>
    <t>মোছাঃ জোসনা বেগম</t>
  </si>
  <si>
    <t>কনুয়া রায়</t>
  </si>
  <si>
    <t>মোছাঃ সবেজান বেগম</t>
  </si>
  <si>
    <t>মিঠু মন্ডল</t>
  </si>
  <si>
    <t>পদ মুনি</t>
  </si>
  <si>
    <t>দুলাল রায়</t>
  </si>
  <si>
    <t>মোঃ ভাদু</t>
  </si>
  <si>
    <t>মোঃ হাফিজউদ্দীন আহমেদ</t>
  </si>
  <si>
    <t>বসর মোহাম্মদ</t>
  </si>
  <si>
    <t>মোঃ মোতাহার হোসেন</t>
  </si>
  <si>
    <t>সজির উদ্দীন</t>
  </si>
  <si>
    <t>খাজির মোহাম্মদ</t>
  </si>
  <si>
    <t>রাম প্রসাদ রিশি</t>
  </si>
  <si>
    <t>ফুলি বালা</t>
  </si>
  <si>
    <t>নীলচরন দেব</t>
  </si>
  <si>
    <t>তারা বালা</t>
  </si>
  <si>
    <t>ইদু রায়</t>
  </si>
  <si>
    <t>শমসের আলী</t>
  </si>
  <si>
    <t>মোছাঃ পমিজান বেগম</t>
  </si>
  <si>
    <t>কছি মোহাম্মদ</t>
  </si>
  <si>
    <t>আলেয়া বেগম</t>
  </si>
  <si>
    <t>আফম উদ্দীন</t>
  </si>
  <si>
    <t>বুধো বালা</t>
  </si>
  <si>
    <t>শশী মোহন</t>
  </si>
  <si>
    <t>থিগারু চন্দ্র রায়</t>
  </si>
  <si>
    <t>গন্ডলু চন্দ্র রায়</t>
  </si>
  <si>
    <t>গোলাপ উদ্দীন</t>
  </si>
  <si>
    <t>মোঃ রমজান আলী</t>
  </si>
  <si>
    <t>অসির মোহাম্মদ</t>
  </si>
  <si>
    <t>মোছাঃ হীরামন নেছা</t>
  </si>
  <si>
    <t>লালু মোহাম্মদ</t>
  </si>
  <si>
    <t>মর্জিনা খাতুন</t>
  </si>
  <si>
    <t>সকি মোহাম্মদ</t>
  </si>
  <si>
    <t>শুখি মননেছা</t>
  </si>
  <si>
    <t>তাসির উদ্দীন</t>
  </si>
  <si>
    <t>ফেলো বালা</t>
  </si>
  <si>
    <t>খুরকুসু</t>
  </si>
  <si>
    <t>মোঃ আব্দুল মালেক</t>
  </si>
  <si>
    <t>মুত শমীর আলী</t>
  </si>
  <si>
    <t>মোহাঃ ফয়জুল</t>
  </si>
  <si>
    <t>বানুয়া সাহা</t>
  </si>
  <si>
    <t>মোঃ আব্দুস সামাদ</t>
  </si>
  <si>
    <t>আজিমুদ্দীন আহমেদ</t>
  </si>
  <si>
    <t>সাবিত্রী মহান্ত</t>
  </si>
  <si>
    <t>সুরেন মহান্ত</t>
  </si>
  <si>
    <t>বুধু মহাম্মদ</t>
  </si>
  <si>
    <t>অছির মহাম্মদ</t>
  </si>
  <si>
    <t>ঘেড়ু চন্দ্র রায়</t>
  </si>
  <si>
    <t>নিতো বালা</t>
  </si>
  <si>
    <t>যোগ্য চন্দ্র</t>
  </si>
  <si>
    <t>সুধীর চন্দ্র দেব শর্মা</t>
  </si>
  <si>
    <t>যোগী রাম দেব</t>
  </si>
  <si>
    <t>মোঃ মকছেদ আলী</t>
  </si>
  <si>
    <t>মোঃ সিরাজুল ইসলাম</t>
  </si>
  <si>
    <t>‌মোছাঃ হাচেনা বেগম</t>
  </si>
  <si>
    <t>মোছাঃ জবেদা খাতুন</t>
  </si>
  <si>
    <t>মাইন উদ্দীন</t>
  </si>
  <si>
    <t>ফরমান আলী</t>
  </si>
  <si>
    <t>কাঞ্চন মনি দেব শর্ম্মা</t>
  </si>
  <si>
    <t>নগেন দেব শর্ম্মা</t>
  </si>
  <si>
    <t>GOBINDAPUR</t>
  </si>
  <si>
    <t>সুফিয়া খাতুন</t>
  </si>
  <si>
    <t>সুজ্জেদ আলী</t>
  </si>
  <si>
    <t>হরেন্দ্র নাথ রায়</t>
  </si>
  <si>
    <t>খাগিরিয়া বর্মন</t>
  </si>
  <si>
    <t>MATIAN</t>
  </si>
  <si>
    <t>জহির উদ্দীন আহমেদ</t>
  </si>
  <si>
    <t>মোছাঃ আছিয়া বেগম</t>
  </si>
  <si>
    <t>মাইজউদ্দীন আহম্মেদ</t>
  </si>
  <si>
    <t>রোকেয়া</t>
  </si>
  <si>
    <t>আতাউদ্দীন</t>
  </si>
  <si>
    <t>মোঃ মহির উদ্দিন</t>
  </si>
  <si>
    <t>কানদুরা</t>
  </si>
  <si>
    <t>মোঃ বেসার উদ্দীন আহমদ</t>
  </si>
  <si>
    <t>আমির উদ্দীন আহমদ</t>
  </si>
  <si>
    <t>জবেদ আলী</t>
  </si>
  <si>
    <t>সুধীর দেব শর্ম্মা</t>
  </si>
  <si>
    <t>যতন দেব শর্ম্মা</t>
  </si>
  <si>
    <t>মোঃ ফরমান আলী</t>
  </si>
  <si>
    <t>আশর মোহাম্মদ</t>
  </si>
  <si>
    <t>মোঃ আব্দুস সাত্তার</t>
  </si>
  <si>
    <t>আজিমউদ্দীন আহম্মেদ</t>
  </si>
  <si>
    <t>ভেলু রাম রায়</t>
  </si>
  <si>
    <t>আশিনাথ চন্দ্র রায়</t>
  </si>
  <si>
    <t>আছমা খাতুন</t>
  </si>
  <si>
    <t>আছির উদ্দিন আহমেদ</t>
  </si>
  <si>
    <t>রায় চরন রায়</t>
  </si>
  <si>
    <t>শাঞ্জু রায়</t>
  </si>
  <si>
    <t>শ্রী নমলা চন্দ্র রায়</t>
  </si>
  <si>
    <t>খোকা চন্দ্র রায়</t>
  </si>
  <si>
    <t>মোঃ আবু বক্কর সিদ্দিক</t>
  </si>
  <si>
    <t>মোছাঃ মরিয়ম বেগম</t>
  </si>
  <si>
    <t>মোছাঃ রেজিয়া</t>
  </si>
  <si>
    <t>মোঃ মাবুদ বকস</t>
  </si>
  <si>
    <t>মোছাঃ আসিয়া বেগম</t>
  </si>
  <si>
    <t>অসিমুদ্দীন আহমেদ</t>
  </si>
  <si>
    <t>খলিল মোহাম্মদ</t>
  </si>
  <si>
    <t>মোঃ হামিদুল ইসলাম</t>
  </si>
  <si>
    <t>অশির উদ্দীন</t>
  </si>
  <si>
    <t>খলিম আহমেদ</t>
  </si>
  <si>
    <t>আজিত আলী</t>
  </si>
  <si>
    <t>সারদা মহন্ত</t>
  </si>
  <si>
    <t>অমহন্ত</t>
  </si>
  <si>
    <t>মোঃ তৈয়ব আলী</t>
  </si>
  <si>
    <t>তামির মোহাম্মদ</t>
  </si>
  <si>
    <t>হরিপদ রায়</t>
  </si>
  <si>
    <t>মোছাঃ কাচুমাই</t>
  </si>
  <si>
    <t>সামসুদ্দিন আহমেদ</t>
  </si>
  <si>
    <t>স্বরসতি ঋষী</t>
  </si>
  <si>
    <t>লোখূয়া ঋষী</t>
  </si>
  <si>
    <t>শুশীল চন্দ্র রায়</t>
  </si>
  <si>
    <t>তৈলব চন্দ্র</t>
  </si>
  <si>
    <t>সহিনী বালা</t>
  </si>
  <si>
    <t>ক্ষেত্র মোহন দেব শর্ম্মা</t>
  </si>
  <si>
    <t>মোঃ আব্দুর রাজ্জাক</t>
  </si>
  <si>
    <t>আব্দুস সুবহান</t>
  </si>
  <si>
    <t>চিন্তামনী বালা</t>
  </si>
  <si>
    <t>তরনী কান্ত রায়</t>
  </si>
  <si>
    <t>ওশো বালা</t>
  </si>
  <si>
    <t>সেদু রাম রায়‌</t>
  </si>
  <si>
    <t>বীনা রানী রায়</t>
  </si>
  <si>
    <t>মোঃ মকবুল হুসেন</t>
  </si>
  <si>
    <t>বশির মোহাম্মদ</t>
  </si>
  <si>
    <t>মোঃ রিয়াজ উদ্দীন</t>
  </si>
  <si>
    <t>মোঃ রমজান আলী</t>
  </si>
  <si>
    <t>তছির উদ্দীন</t>
  </si>
  <si>
    <t>গুন্ডি বালা</t>
  </si>
  <si>
    <t>সইতু রাম</t>
  </si>
  <si>
    <t>মোঃ মোবারক আলী</t>
  </si>
  <si>
    <t>দুফুরু মোহাম্মদ</t>
  </si>
  <si>
    <t>মোছাঃ সুরাইয়া বেগম</t>
  </si>
  <si>
    <t>আব্দুস সোবহান</t>
  </si>
  <si>
    <t>পানতুল্লা হক</t>
  </si>
  <si>
    <t>গফার মোহাম্মদ</t>
  </si>
  <si>
    <t>মোঃ মোছায়তের রহমান</t>
  </si>
  <si>
    <t>এনামুল হক</t>
  </si>
  <si>
    <t>শাহীর মোহাম্মদ</t>
  </si>
  <si>
    <t>মোঃ তমিজউদ্দীন</t>
  </si>
  <si>
    <t>এশার মোহাম্মদ</t>
  </si>
  <si>
    <t>মুকুরু মোহাম্মদ</t>
  </si>
  <si>
    <t>তোফাজ্জুল হোসেন</t>
  </si>
  <si>
    <t>ফজিবর রহমান</t>
  </si>
  <si>
    <t>মোঃ আতিজুল হক</t>
  </si>
  <si>
    <t>খাসির মোহাম্মদ</t>
  </si>
  <si>
    <t>অলকা রাণী</t>
  </si>
  <si>
    <t>ধঞ্জয় দেব শর্মা</t>
  </si>
  <si>
    <t>মোছাঃ নাজমা বেগম</t>
  </si>
  <si>
    <t>মোছাঃ সামসুন নাহার</t>
  </si>
  <si>
    <t>জেহের উদ্দিন</t>
  </si>
  <si>
    <t>মোহাঃ হাচেন আলী</t>
  </si>
  <si>
    <t>মোবার</t>
  </si>
  <si>
    <t>আফিয়া খাতুন</t>
  </si>
  <si>
    <t>তছি শাহ্</t>
  </si>
  <si>
    <t>মোঃ সহিদুল ইসলাম</t>
  </si>
  <si>
    <t>আজিমউদ্দীন</t>
  </si>
  <si>
    <t>গোবীন্দ চন্দ্র রায়</t>
  </si>
  <si>
    <t>মোছাঃ জমিলা বেগম</t>
  </si>
  <si>
    <t>জাবেদ আলী</t>
  </si>
  <si>
    <t>মোছাঃ আসমা বেগম</t>
  </si>
  <si>
    <t>বফিরদ্দিন</t>
  </si>
  <si>
    <t>মাটিয়ান, বাজনাহার, বিরল, দিনাজপুর।</t>
  </si>
  <si>
    <t>মোঃ শাহাজান আলী</t>
  </si>
  <si>
    <t>পালিয়া মোহাম্মদ</t>
  </si>
  <si>
    <t>নলদিঘী মাটিয়ান</t>
  </si>
  <si>
    <t>নজিমউদ্দীন আলী</t>
  </si>
  <si>
    <t>চন্দুলু মোহাম্মদ</t>
  </si>
  <si>
    <t>আউশাদপুর, বাজনাহার, বিরল, দিনাজপুর।</t>
  </si>
  <si>
    <t>সাইজউদ্দীন আহম্মেদ</t>
  </si>
  <si>
    <t>হাছেনা বেগম</t>
  </si>
  <si>
    <t>আব্দুল মাজিদ</t>
  </si>
  <si>
    <t>মোঃ আব্দুস সামাদ</t>
  </si>
  <si>
    <t>মছিরউদ্দীন আহাম্মেদ সরকার</t>
  </si>
  <si>
    <t>গিরিধরপুর, বাজনাহার, বিরল, দিনাজপুর।</t>
  </si>
  <si>
    <t>মোছাঃ হাসনা খাতুন</t>
  </si>
  <si>
    <t>আব্দুল ছুবান</t>
  </si>
  <si>
    <t>মোছাঃ সাহেরা বানু</t>
  </si>
  <si>
    <t>শাহাব উদ্দীন</t>
  </si>
  <si>
    <t>রিয়াজুল ইসলাম</t>
  </si>
  <si>
    <t>পয়েশ সাহা</t>
  </si>
  <si>
    <t>মোঃ আমির আলী</t>
  </si>
  <si>
    <t>শাহির মোহাম্মদ</t>
  </si>
  <si>
    <t>মর্জিনা বেগম</t>
  </si>
  <si>
    <t>হামির মোহাম্মদ</t>
  </si>
  <si>
    <t>মোছাঃ লুৎফা বেগম</t>
  </si>
  <si>
    <t>উপেন চন্দ্র দেব</t>
  </si>
  <si>
    <t>লালুয়া</t>
  </si>
  <si>
    <t>Nizampur, Baznahar, Birol, Dinajpur</t>
  </si>
  <si>
    <t>স্বদীপ চন্দ্র</t>
  </si>
  <si>
    <t>স্বর্নমহোন দেব সরকার</t>
  </si>
  <si>
    <t>রত্না রানী</t>
  </si>
  <si>
    <t>অবিনাশ চন্দ্র</t>
  </si>
  <si>
    <t>কেশব চন্দ্র দেব</t>
  </si>
  <si>
    <t>বিজয় দেব</t>
  </si>
  <si>
    <t>মাঠু রাম</t>
  </si>
  <si>
    <t>অক্ষয় চন্দ্র রায়</t>
  </si>
  <si>
    <t>ধনঞ্জয় চন্দ্র রায়</t>
  </si>
  <si>
    <t>বিশ্বকা রাণী</t>
  </si>
  <si>
    <t>কুন্জ রায়</t>
  </si>
  <si>
    <t>কাশিনাথ রায়</t>
  </si>
  <si>
    <t>ক্ষীর মোহন রায়</t>
  </si>
  <si>
    <t>মোছাঃ ফাইজুন বেগম</t>
  </si>
  <si>
    <t>রহিম উদ্দীন শাহা</t>
  </si>
  <si>
    <t>মহির মোহাম্মদ</t>
  </si>
  <si>
    <t>কছি মোহাম্মদ</t>
  </si>
  <si>
    <t>মালতী রানী</t>
  </si>
  <si>
    <t>সনু বর্মন</t>
  </si>
  <si>
    <t>গীতা রানী</t>
  </si>
  <si>
    <t>হরিবাবু সরকার</t>
  </si>
  <si>
    <t>অপেন চন্দ্র দেবশর্মা</t>
  </si>
  <si>
    <t>ধরন দেবশর্মা</t>
  </si>
  <si>
    <t>সখিনা বেগম</t>
  </si>
  <si>
    <t>ভালে মোহাম্মদ</t>
  </si>
  <si>
    <t>হামিজান বেগম</t>
  </si>
  <si>
    <t>সুমিত্রা বালা দাস</t>
  </si>
  <si>
    <t>ডিবু চন্দ্র রায়</t>
  </si>
  <si>
    <t>নুরুন নাহার</t>
  </si>
  <si>
    <t>শওকত আলী</t>
  </si>
  <si>
    <t>মোছাঃ সালেহা খাতুন</t>
  </si>
  <si>
    <t>ডালু মোহাম্মদ</t>
  </si>
  <si>
    <t>ধানু মোহাম্মদ</t>
  </si>
  <si>
    <t>মোস্তাক আহমেদ</t>
  </si>
  <si>
    <t>মোছাঃ অজিফা খাতুন</t>
  </si>
  <si>
    <t>জোহরা বেগম</t>
  </si>
  <si>
    <t>যাত্রা সাহেব</t>
  </si>
  <si>
    <t>আব্দুস সামাদ</t>
  </si>
  <si>
    <t>মোছাঃ হাফেজা খাতুন</t>
  </si>
  <si>
    <t>মোঃ কাচুয়া</t>
  </si>
  <si>
    <t>মোছাঃ আরজিনা</t>
  </si>
  <si>
    <t>আব্দুল মালেক</t>
  </si>
  <si>
    <t>মোছাঃ সরিফা বেগম</t>
  </si>
  <si>
    <t>সজির মাহা</t>
  </si>
  <si>
    <t>আনোয়ারুল ইসলাম</t>
  </si>
  <si>
    <t>মোছাঃ রওশনা</t>
  </si>
  <si>
    <t>কিরন বালা</t>
  </si>
  <si>
    <t>দুন্দু বর্মন অধিকারী</t>
  </si>
  <si>
    <t>সহির মোহাম্মদ</t>
  </si>
  <si>
    <t>খিতিশ রায়</t>
  </si>
  <si>
    <t>কালী বর্মন</t>
  </si>
  <si>
    <t>মোছাঃ বেলী আরা খাতুন</t>
  </si>
  <si>
    <t>কোবাদ উদ্দীন</t>
  </si>
  <si>
    <t>সনু</t>
  </si>
  <si>
    <t>ধীরেন চন্দ্র রায়</t>
  </si>
  <si>
    <t>ফেলু বর্মন</t>
  </si>
  <si>
    <t>মোঃ ইসমাইল আলী</t>
  </si>
  <si>
    <t>মোছাঃ জুলেখা খাতুন</t>
  </si>
  <si>
    <t>মোছাঃ জাহেদা</t>
  </si>
  <si>
    <t>আব্দুল কুদ্দুস</t>
  </si>
  <si>
    <t>মোছাঃ আমিনা খাতুন</t>
  </si>
  <si>
    <t>মোছাঃ রওশনয়ারা</t>
  </si>
  <si>
    <t>রতন সাহা</t>
  </si>
  <si>
    <t>নাফিজা বেগম</t>
  </si>
  <si>
    <t>আশরাফ আলী</t>
  </si>
  <si>
    <t>তাজের মোহাম্মদ</t>
  </si>
  <si>
    <t>সহিম মোহাম্মদ</t>
  </si>
  <si>
    <t>মোছাঃ রেজিনা খাতুন</t>
  </si>
  <si>
    <t>বেসার মোহাম্মদ</t>
  </si>
  <si>
    <t>বিহিত চন্দ্র দেব শর্মা</t>
  </si>
  <si>
    <t>গৌরমহন দেবর্শমা</t>
  </si>
  <si>
    <t>মোমেনা খাতুন</t>
  </si>
  <si>
    <t>লাল মোহাম্মদ</t>
  </si>
  <si>
    <t>ধলি বালা</t>
  </si>
  <si>
    <t>খেদল বর্মন</t>
  </si>
  <si>
    <t>মোছাঃ আছিয়া খাতুন</t>
  </si>
  <si>
    <t>পশির মল্লা</t>
  </si>
  <si>
    <t>সঞ্জো বালা</t>
  </si>
  <si>
    <t>ভুলোন ভুনজার</t>
  </si>
  <si>
    <t>সাতারু রায়</t>
  </si>
  <si>
    <t>বুধো বালা</t>
  </si>
  <si>
    <t>পূর্নচন্দ্র</t>
  </si>
  <si>
    <t>মোছাঃ মাসুদা বেগম</t>
  </si>
  <si>
    <t>মছির উদ্দীন</t>
  </si>
  <si>
    <t>বদিউজামান</t>
  </si>
  <si>
    <t>মোসাঃ কহিনুর বেগম</t>
  </si>
  <si>
    <t>বজির উদ্দীন</t>
  </si>
  <si>
    <t>মোঃ সামিজ উদ্দীন</t>
  </si>
  <si>
    <t>তারাবদ্দীন আহাম্মদ</t>
  </si>
  <si>
    <t>এমাজউদ্দীন</t>
  </si>
  <si>
    <t>মোঃ সামসুল হক</t>
  </si>
  <si>
    <t>দানেশ মোহাম্মদ</t>
  </si>
  <si>
    <t>মোঃ আব্দুল খালেক</t>
  </si>
  <si>
    <t>মহির উদ্দিন</t>
  </si>
  <si>
    <t>সুকিমন নেছা</t>
  </si>
  <si>
    <t>সফি উদ্দীন</t>
  </si>
  <si>
    <t>লতিফা বেগম</t>
  </si>
  <si>
    <t>লকিম উদ্দীন</t>
  </si>
  <si>
    <t>আজিজার রহমান</t>
  </si>
  <si>
    <t>সাধিকা বালা</t>
  </si>
  <si>
    <t>মোছাঃ মমতাজ বেগম</t>
  </si>
  <si>
    <t>জামিদ্দীন শাহা</t>
  </si>
  <si>
    <t>সানজুরাম রায়</t>
  </si>
  <si>
    <t>মোছাঃ রেজিয়া খাতুন</t>
  </si>
  <si>
    <t>নাজির উদ্দীন</t>
  </si>
  <si>
    <t>শ্রী ব্রজমাধব দেব</t>
  </si>
  <si>
    <t>রমেশ চন্দ্র দেব</t>
  </si>
  <si>
    <t>শ্রীমন্ত দেব</t>
  </si>
  <si>
    <t>কালী মোহন দেব</t>
  </si>
  <si>
    <t>সাজেদা খাতুন</t>
  </si>
  <si>
    <t>সামসুল</t>
  </si>
  <si>
    <t>বিন্দু রানী</t>
  </si>
  <si>
    <t>কমলা দেব শর্মা</t>
  </si>
  <si>
    <t>মহচনা বেগম</t>
  </si>
  <si>
    <t>আছির উদ্দীন</t>
  </si>
  <si>
    <t>পদ্ম বালা</t>
  </si>
  <si>
    <t>ধন্য রায়</t>
  </si>
  <si>
    <t>অমিলা খাতুন</t>
  </si>
  <si>
    <t>সুবাসী বালা</t>
  </si>
  <si>
    <t>মন্টু চন্দ্র</t>
  </si>
  <si>
    <t>হাফিজান খাতুন</t>
  </si>
  <si>
    <t>হাফিজ উদ্দীন</t>
  </si>
  <si>
    <t>মোঃ খলিলুর রহমান</t>
  </si>
  <si>
    <t>মোছাঃ হুচনে আরা বেগম</t>
  </si>
  <si>
    <t>ইসাহাক আলী</t>
  </si>
  <si>
    <t>ভূপেস মহন্ত</t>
  </si>
  <si>
    <t>কেশরী কান্ত মহন্ত</t>
  </si>
  <si>
    <t>মোছাঃ রেজিয়া বেগম</t>
  </si>
  <si>
    <t>এমাজ উদ্দীন আহাম্মদ</t>
  </si>
  <si>
    <t>নইমুদ্দীন আহম্মেদ</t>
  </si>
  <si>
    <t>জসির মোহাম্মদ</t>
  </si>
  <si>
    <t>মোঃ মেরাজুল ইসলাম</t>
  </si>
  <si>
    <t>মফির মোহাম্মদ</t>
  </si>
  <si>
    <t>মোছাঃ ছিদ্দিকা খাতুন</t>
  </si>
  <si>
    <t>নাজিরউদ্দীন</t>
  </si>
  <si>
    <t>মোঃ শাহা আলম</t>
  </si>
  <si>
    <t>বকুল চন্দ্র রায়</t>
  </si>
  <si>
    <t>পাথারু</t>
  </si>
  <si>
    <t>সুপিয়া বেগম</t>
  </si>
  <si>
    <t>গফুর মোহাম্মদ</t>
  </si>
  <si>
    <t>মোঃ আব্দুল জলিল</t>
  </si>
  <si>
    <t>পোহাতু মোহাম্মদ</t>
  </si>
  <si>
    <t>মোঃ খাদেমুল ইসলাম</t>
  </si>
  <si>
    <t>মোঃ হোসেন বিষু</t>
  </si>
  <si>
    <t>রবি বালা</t>
  </si>
  <si>
    <t>দূলব রায়</t>
  </si>
  <si>
    <t>মোছাঃ হাজেরা বেগম</t>
  </si>
  <si>
    <t>কাছিরদ্দীন</t>
  </si>
  <si>
    <t>মোছাঃ রওশনারা</t>
  </si>
  <si>
    <t>রইচ উদ্দিন</t>
  </si>
  <si>
    <t>মনোয়ারা বেগম</t>
  </si>
  <si>
    <t>আখিমদ্দীন</t>
  </si>
  <si>
    <t>মোঃ মকসেদ আলী</t>
  </si>
  <si>
    <t>সাপির মোহাম্মদ</t>
  </si>
  <si>
    <t>মোঃ মফিজ উদ্দীন আহমেদ</t>
  </si>
  <si>
    <t>সাফির মোহাম্মদ</t>
  </si>
  <si>
    <t>পহাতু মোহাম্মদ</t>
  </si>
  <si>
    <t>মোঃ মকবুল হুসেন</t>
  </si>
  <si>
    <t>কফিল হোসেন</t>
  </si>
  <si>
    <t>মেহেরনেগার বেগম</t>
  </si>
  <si>
    <t>এছাল মোহাম্মদ</t>
  </si>
  <si>
    <t>মোঃ কফারু তুল্লা</t>
  </si>
  <si>
    <t>তসলিমা বেগম</t>
  </si>
  <si>
    <t>রেহেনা বেগম</t>
  </si>
  <si>
    <t>নফির উদ্দিন</t>
  </si>
  <si>
    <t>ভেলসু সাহা</t>
  </si>
  <si>
    <t>মামুদা বেগম</t>
  </si>
  <si>
    <t>নফির উদ্দীন</t>
  </si>
  <si>
    <t>মোছাঃ রাহিমা বেগম</t>
  </si>
  <si>
    <t>সেকেন্দার আলী</t>
  </si>
  <si>
    <t>মোঃ ফজলুল করিম</t>
  </si>
  <si>
    <t>জেহের উদ্দীন</t>
  </si>
  <si>
    <t>সালেহা খাতুন</t>
  </si>
  <si>
    <t>মোছাঃ রেজিয়া খাতুন‌</t>
  </si>
  <si>
    <t>সমিরদ্দীন শাহা</t>
  </si>
  <si>
    <t>মমিজান নেছা</t>
  </si>
  <si>
    <t>বেনু বালা দেব</t>
  </si>
  <si>
    <t>তরনী কান্ত দেব</t>
  </si>
  <si>
    <t>মোঃ এনতাজ আলী</t>
  </si>
  <si>
    <t>রন মোহাম্মদ</t>
  </si>
  <si>
    <t>মোঃ আব্দুর সোবহান</t>
  </si>
  <si>
    <t>অনির উদ্দীন আহমেদ</t>
  </si>
  <si>
    <t>মোঃ বকসিদুর রহমান</t>
  </si>
  <si>
    <t>বদিউদজ্জামান</t>
  </si>
  <si>
    <t>প্রমিলা বালা</t>
  </si>
  <si>
    <t>ক্ষেত্র মোহন শাহ</t>
  </si>
  <si>
    <t>শ্রী নবানু চন্দ্র রায়</t>
  </si>
  <si>
    <t>উমেশ চন্দ্র রায়</t>
  </si>
  <si>
    <t>মোঃ সুরত আলী</t>
  </si>
  <si>
    <t>বুধু হোসেন</t>
  </si>
  <si>
    <t>মোঃ ইসমাইল হোসেন</t>
  </si>
  <si>
    <t>মোছাঃ আহেস্তা বানু</t>
  </si>
  <si>
    <t>মোছাঃ হামিদা খাতুন</t>
  </si>
  <si>
    <t>হালিমদ্দিন</t>
  </si>
  <si>
    <t>তমিজ উদ্দীন</t>
  </si>
  <si>
    <t>মোছাঃ হাচেনা বেগম</t>
  </si>
  <si>
    <t>হাচিমদ্দিন</t>
  </si>
  <si>
    <t>জৈসা বালা</t>
  </si>
  <si>
    <t>মুকুন্দ রায়</t>
  </si>
  <si>
    <t>মোছাঃ আবেয়া খাতুন</t>
  </si>
  <si>
    <t>অশির মোহাম্মদ</t>
  </si>
  <si>
    <t>NEJAMPUR</t>
  </si>
  <si>
    <t>মোঃ আব্দুল সামাদ</t>
  </si>
  <si>
    <t>কালু মোহাম্মদ</t>
  </si>
  <si>
    <t>সাবিত্রী রানী</t>
  </si>
  <si>
    <t>মুনিচন্দ্র রায়</t>
  </si>
  <si>
    <t>সারদা দেবী</t>
  </si>
  <si>
    <t>যাদপ দেব</t>
  </si>
  <si>
    <t>জৈষ্যা বালা</t>
  </si>
  <si>
    <t>কাশি নাথ দেব</t>
  </si>
  <si>
    <t>বৈদু মোহাম্মদ</t>
  </si>
  <si>
    <t>আউশদপুর</t>
  </si>
  <si>
    <t>মোছাঃ তোহমিনা খাতুন</t>
  </si>
  <si>
    <t>অসিমুদ্দীন</t>
  </si>
  <si>
    <t>কবিরাজপারা</t>
  </si>
  <si>
    <t>মোঃ নজরুল ইসলাম</t>
  </si>
  <si>
    <t>সমীর উদ্দীন</t>
  </si>
  <si>
    <t>আতাবদ্দীন</t>
  </si>
  <si>
    <t>মোছাঃ রোকেয়া খাতুন</t>
  </si>
  <si>
    <t>গফুর মোহাম্মদ</t>
  </si>
  <si>
    <t>মনি বালা</t>
  </si>
  <si>
    <t>কেশব রায়</t>
  </si>
  <si>
    <t>মোছাঃ আখলিমা বেগম</t>
  </si>
  <si>
    <t>হাশেম আলী</t>
  </si>
  <si>
    <t>বিশকা বালা</t>
  </si>
  <si>
    <t>আত্রু চন্দ্র রায়</t>
  </si>
  <si>
    <t>পিপ্যালা</t>
  </si>
  <si>
    <t>খসতুল্লা রহমান</t>
  </si>
  <si>
    <t>মোছাঃ যমুনা খাতুন</t>
  </si>
  <si>
    <t>নুরবানু বেগম</t>
  </si>
  <si>
    <t>মোছাঃ মলিকা বেগম</t>
  </si>
  <si>
    <t>হেজা মোহাম্মদ</t>
  </si>
  <si>
    <t>উম্মে কুলসুম</t>
  </si>
  <si>
    <t>গো চ হা টা</t>
  </si>
  <si>
    <t>মোছাঃ কমিরন নেছা</t>
  </si>
  <si>
    <t>কছিমদ্দীন আহমদ</t>
  </si>
  <si>
    <t>মোঃ আব্দুল মান্নন</t>
  </si>
  <si>
    <t xml:space="preserve"> একাউন্ট নাম্বার</t>
  </si>
  <si>
    <r>
      <rPr>
        <sz val="15"/>
        <color theme="1"/>
        <rFont val="NikoshBAN"/>
      </rPr>
      <t xml:space="preserve">উপকারভোগীর তালিকা                     3নং ধামইর                         বয়স্ক ভাতা  </t>
    </r>
    <r>
      <rPr>
        <b/>
        <sz val="15"/>
        <color theme="1"/>
        <rFont val="NikoshBAN"/>
      </rPr>
      <t xml:space="preserve"> </t>
    </r>
  </si>
  <si>
    <t>মন্তব্য</t>
  </si>
  <si>
    <t xml:space="preserve"> ক্রমিক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</si>
</sst>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NikoshBAN"/>
    </font>
    <font>
      <sz val="15"/>
      <color theme="1"/>
      <name val="NikoshBAN"/>
    </font>
    <font>
      <sz val="12"/>
      <color theme="1"/>
      <name val="Nikosh"/>
    </font>
    <font>
      <sz val="12"/>
      <color theme="1"/>
      <name val="NikoshBAN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/>
    <xf numFmtId="0" fontId="21" fillId="0" borderId="0" xfId="0" applyFont="1" applyAlignment="1"/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/>
    <xf numFmtId="0" fontId="21" fillId="0" borderId="0" xfId="0" applyFont="1"/>
    <xf numFmtId="0" fontId="22" fillId="0" borderId="10" xfId="0" applyFont="1" applyBorder="1"/>
    <xf numFmtId="0" fontId="22" fillId="0" borderId="0" xfId="0" applyFont="1"/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4"/>
  <sheetViews>
    <sheetView showGridLines="0" tabSelected="1" workbookViewId="0">
      <selection activeCell="M5" sqref="M5"/>
    </sheetView>
  </sheetViews>
  <sheetFormatPr defaultRowHeight="16.5" x14ac:dyDescent="0.3"/>
  <cols>
    <col min="1" max="1" width="6.85546875" style="12" customWidth="1"/>
    <col min="2" max="2" width="16.28515625" style="23" bestFit="1" customWidth="1"/>
    <col min="3" max="3" width="14.42578125" style="21" customWidth="1"/>
    <col min="4" max="4" width="11" style="23" customWidth="1"/>
    <col min="5" max="5" width="5.140625" style="16" customWidth="1"/>
    <col min="6" max="6" width="8.28515625" style="21" customWidth="1"/>
    <col min="7" max="7" width="15.7109375" style="23" customWidth="1"/>
    <col min="8" max="8" width="25.7109375" style="18" customWidth="1"/>
    <col min="9" max="9" width="11.5703125" customWidth="1"/>
  </cols>
  <sheetData>
    <row r="1" spans="1:8" ht="23.25" customHeight="1" x14ac:dyDescent="0.25">
      <c r="A1" s="9" t="s">
        <v>1923</v>
      </c>
      <c r="B1" s="1"/>
      <c r="C1" s="1"/>
      <c r="D1" s="1"/>
      <c r="E1" s="1"/>
      <c r="F1" s="1"/>
      <c r="G1" s="1"/>
      <c r="H1" s="2"/>
    </row>
    <row r="2" spans="1:8" ht="15" x14ac:dyDescent="0.25">
      <c r="A2" s="3"/>
      <c r="B2" s="4"/>
      <c r="C2" s="4"/>
      <c r="D2" s="4"/>
      <c r="E2" s="4"/>
      <c r="F2" s="4"/>
      <c r="G2" s="4"/>
      <c r="H2" s="5"/>
    </row>
    <row r="3" spans="1:8" ht="15" x14ac:dyDescent="0.25">
      <c r="A3" s="6"/>
      <c r="B3" s="7"/>
      <c r="C3" s="7"/>
      <c r="D3" s="7"/>
      <c r="E3" s="7"/>
      <c r="F3" s="7"/>
      <c r="G3" s="7"/>
      <c r="H3" s="8"/>
    </row>
    <row r="4" spans="1:8" ht="21.95" customHeight="1" x14ac:dyDescent="0.3">
      <c r="A4" s="10" t="s">
        <v>1925</v>
      </c>
      <c r="B4" s="10" t="s">
        <v>0</v>
      </c>
      <c r="C4" s="19" t="s">
        <v>1</v>
      </c>
      <c r="D4" s="10" t="s">
        <v>2</v>
      </c>
      <c r="E4" s="13" t="s">
        <v>3</v>
      </c>
      <c r="F4" s="19" t="s">
        <v>4</v>
      </c>
      <c r="G4" s="10" t="s">
        <v>1922</v>
      </c>
      <c r="H4" s="17" t="s">
        <v>1924</v>
      </c>
    </row>
    <row r="5" spans="1:8" ht="21.95" customHeight="1" x14ac:dyDescent="0.3">
      <c r="A5" s="11">
        <v>1</v>
      </c>
      <c r="B5" s="22" t="str">
        <f>T("01270010561")</f>
        <v>01270010561</v>
      </c>
      <c r="C5" s="20" t="s">
        <v>5</v>
      </c>
      <c r="D5" s="22" t="s">
        <v>6</v>
      </c>
      <c r="E5" s="14">
        <v>1</v>
      </c>
      <c r="F5" s="20" t="s">
        <v>8</v>
      </c>
      <c r="G5" s="22">
        <v>1324105141</v>
      </c>
      <c r="H5" s="17"/>
    </row>
    <row r="6" spans="1:8" ht="21.95" customHeight="1" x14ac:dyDescent="0.3">
      <c r="A6" s="11">
        <v>2</v>
      </c>
      <c r="B6" s="22" t="str">
        <f>T("01270010584")</f>
        <v>01270010584</v>
      </c>
      <c r="C6" s="20" t="s">
        <v>9</v>
      </c>
      <c r="D6" s="22" t="s">
        <v>10</v>
      </c>
      <c r="E6" s="14">
        <v>1</v>
      </c>
      <c r="F6" s="20" t="s">
        <v>8</v>
      </c>
      <c r="G6" s="22">
        <v>1324105128</v>
      </c>
      <c r="H6" s="17"/>
    </row>
    <row r="7" spans="1:8" ht="21.95" customHeight="1" x14ac:dyDescent="0.3">
      <c r="A7" s="11">
        <v>3</v>
      </c>
      <c r="B7" s="22" t="str">
        <f>T("01270010611")</f>
        <v>01270010611</v>
      </c>
      <c r="C7" s="20" t="s">
        <v>11</v>
      </c>
      <c r="D7" s="22" t="s">
        <v>12</v>
      </c>
      <c r="E7" s="14">
        <v>1</v>
      </c>
      <c r="F7" s="20" t="s">
        <v>8</v>
      </c>
      <c r="G7" s="22">
        <v>1757688893</v>
      </c>
      <c r="H7" s="17"/>
    </row>
    <row r="8" spans="1:8" ht="21.95" customHeight="1" x14ac:dyDescent="0.3">
      <c r="A8" s="11">
        <v>4</v>
      </c>
      <c r="B8" s="22" t="str">
        <f>T("01270010640")</f>
        <v>01270010640</v>
      </c>
      <c r="C8" s="20" t="s">
        <v>13</v>
      </c>
      <c r="D8" s="22" t="s">
        <v>14</v>
      </c>
      <c r="E8" s="14">
        <v>1</v>
      </c>
      <c r="F8" s="20" t="s">
        <v>8</v>
      </c>
      <c r="G8" s="22">
        <v>1324105131</v>
      </c>
      <c r="H8" s="17"/>
    </row>
    <row r="9" spans="1:8" ht="21.95" customHeight="1" x14ac:dyDescent="0.3">
      <c r="A9" s="11">
        <v>5</v>
      </c>
      <c r="B9" s="22" t="str">
        <f>T("01270010701")</f>
        <v>01270010701</v>
      </c>
      <c r="C9" s="20" t="s">
        <v>15</v>
      </c>
      <c r="D9" s="22" t="s">
        <v>16</v>
      </c>
      <c r="E9" s="14">
        <v>1</v>
      </c>
      <c r="F9" s="20" t="s">
        <v>8</v>
      </c>
      <c r="G9" s="22">
        <v>1310145881</v>
      </c>
      <c r="H9" s="17"/>
    </row>
    <row r="10" spans="1:8" ht="21.95" customHeight="1" x14ac:dyDescent="0.3">
      <c r="A10" s="11">
        <v>6</v>
      </c>
      <c r="B10" s="22" t="str">
        <f>T("01270010895")</f>
        <v>01270010895</v>
      </c>
      <c r="C10" s="20" t="s">
        <v>17</v>
      </c>
      <c r="D10" s="22" t="s">
        <v>18</v>
      </c>
      <c r="E10" s="14">
        <v>1</v>
      </c>
      <c r="F10" s="20" t="s">
        <v>8</v>
      </c>
      <c r="G10" s="22">
        <v>1723148789</v>
      </c>
      <c r="H10" s="17"/>
    </row>
    <row r="11" spans="1:8" ht="21.95" customHeight="1" x14ac:dyDescent="0.3">
      <c r="A11" s="11">
        <v>7</v>
      </c>
      <c r="B11" s="22" t="str">
        <f>T("01270010943")</f>
        <v>01270010943</v>
      </c>
      <c r="C11" s="20" t="s">
        <v>19</v>
      </c>
      <c r="D11" s="22" t="s">
        <v>21</v>
      </c>
      <c r="E11" s="14">
        <v>1</v>
      </c>
      <c r="F11" s="20" t="s">
        <v>8</v>
      </c>
      <c r="G11" s="22">
        <v>1324105456</v>
      </c>
      <c r="H11" s="17"/>
    </row>
    <row r="12" spans="1:8" ht="21.95" customHeight="1" x14ac:dyDescent="0.3">
      <c r="A12" s="11">
        <v>8</v>
      </c>
      <c r="B12" s="22" t="str">
        <f>T("01270011011")</f>
        <v>01270011011</v>
      </c>
      <c r="C12" s="20" t="s">
        <v>22</v>
      </c>
      <c r="D12" s="22" t="s">
        <v>23</v>
      </c>
      <c r="E12" s="14">
        <v>1</v>
      </c>
      <c r="F12" s="20" t="s">
        <v>8</v>
      </c>
      <c r="G12" s="22">
        <v>1774471072</v>
      </c>
      <c r="H12" s="17"/>
    </row>
    <row r="13" spans="1:8" ht="21.95" customHeight="1" x14ac:dyDescent="0.3">
      <c r="A13" s="11">
        <v>9</v>
      </c>
      <c r="B13" s="22" t="str">
        <f>T("01270011222")</f>
        <v>01270011222</v>
      </c>
      <c r="C13" s="20" t="s">
        <v>24</v>
      </c>
      <c r="D13" s="22" t="s">
        <v>25</v>
      </c>
      <c r="E13" s="14">
        <v>1</v>
      </c>
      <c r="F13" s="20" t="s">
        <v>8</v>
      </c>
      <c r="G13" s="22">
        <v>1723590940</v>
      </c>
      <c r="H13" s="17"/>
    </row>
    <row r="14" spans="1:8" ht="21.95" customHeight="1" x14ac:dyDescent="0.3">
      <c r="A14" s="11">
        <v>10</v>
      </c>
      <c r="B14" s="22" t="str">
        <f>T("01270011251")</f>
        <v>01270011251</v>
      </c>
      <c r="C14" s="20" t="s">
        <v>26</v>
      </c>
      <c r="D14" s="22" t="s">
        <v>27</v>
      </c>
      <c r="E14" s="14">
        <v>1</v>
      </c>
      <c r="F14" s="20" t="s">
        <v>8</v>
      </c>
      <c r="G14" s="22">
        <v>1705950676</v>
      </c>
      <c r="H14" s="17"/>
    </row>
    <row r="15" spans="1:8" ht="21.95" customHeight="1" x14ac:dyDescent="0.3">
      <c r="A15" s="11">
        <v>11</v>
      </c>
      <c r="B15" s="22" t="str">
        <f>T("01270012409")</f>
        <v>01270012409</v>
      </c>
      <c r="C15" s="20" t="s">
        <v>28</v>
      </c>
      <c r="D15" s="22" t="s">
        <v>30</v>
      </c>
      <c r="E15" s="14">
        <v>1</v>
      </c>
      <c r="F15" s="20" t="s">
        <v>8</v>
      </c>
      <c r="G15" s="22">
        <v>1324105137</v>
      </c>
      <c r="H15" s="17"/>
    </row>
    <row r="16" spans="1:8" ht="21.95" customHeight="1" x14ac:dyDescent="0.3">
      <c r="A16" s="11">
        <v>12</v>
      </c>
      <c r="B16" s="22" t="str">
        <f>T("01270012415")</f>
        <v>01270012415</v>
      </c>
      <c r="C16" s="20" t="s">
        <v>31</v>
      </c>
      <c r="D16" s="22" t="s">
        <v>32</v>
      </c>
      <c r="E16" s="14">
        <v>1</v>
      </c>
      <c r="F16" s="20" t="s">
        <v>8</v>
      </c>
      <c r="G16" s="22">
        <v>1719338776</v>
      </c>
      <c r="H16" s="17"/>
    </row>
    <row r="17" spans="1:8" ht="21.95" customHeight="1" x14ac:dyDescent="0.3">
      <c r="A17" s="11">
        <v>13</v>
      </c>
      <c r="B17" s="22" t="str">
        <f>T("01270012431")</f>
        <v>01270012431</v>
      </c>
      <c r="C17" s="20" t="s">
        <v>33</v>
      </c>
      <c r="D17" s="22" t="s">
        <v>35</v>
      </c>
      <c r="E17" s="14">
        <v>1</v>
      </c>
      <c r="F17" s="20" t="s">
        <v>8</v>
      </c>
      <c r="G17" s="22">
        <v>1728502311</v>
      </c>
      <c r="H17" s="17"/>
    </row>
    <row r="18" spans="1:8" ht="21.95" customHeight="1" x14ac:dyDescent="0.3">
      <c r="A18" s="11">
        <v>14</v>
      </c>
      <c r="B18" s="22" t="str">
        <f>T("01270012464")</f>
        <v>01270012464</v>
      </c>
      <c r="C18" s="20" t="s">
        <v>36</v>
      </c>
      <c r="D18" s="22" t="s">
        <v>37</v>
      </c>
      <c r="E18" s="14">
        <v>1</v>
      </c>
      <c r="F18" s="20" t="s">
        <v>8</v>
      </c>
      <c r="G18" s="22">
        <v>1324105185</v>
      </c>
      <c r="H18" s="17"/>
    </row>
    <row r="19" spans="1:8" ht="21.95" customHeight="1" x14ac:dyDescent="0.3">
      <c r="A19" s="11">
        <v>15</v>
      </c>
      <c r="B19" s="22" t="str">
        <f>T("01270012481")</f>
        <v>01270012481</v>
      </c>
      <c r="C19" s="20" t="s">
        <v>38</v>
      </c>
      <c r="D19" s="22" t="s">
        <v>39</v>
      </c>
      <c r="E19" s="14">
        <v>1</v>
      </c>
      <c r="F19" s="20" t="s">
        <v>8</v>
      </c>
      <c r="G19" s="22">
        <v>1324105461</v>
      </c>
      <c r="H19" s="17"/>
    </row>
    <row r="20" spans="1:8" ht="21.95" customHeight="1" x14ac:dyDescent="0.3">
      <c r="A20" s="11">
        <v>16</v>
      </c>
      <c r="B20" s="22" t="str">
        <f>T("01270012490")</f>
        <v>01270012490</v>
      </c>
      <c r="C20" s="20" t="s">
        <v>40</v>
      </c>
      <c r="D20" s="22" t="s">
        <v>41</v>
      </c>
      <c r="E20" s="14">
        <v>1</v>
      </c>
      <c r="F20" s="20" t="s">
        <v>8</v>
      </c>
      <c r="G20" s="22">
        <v>1324105195</v>
      </c>
      <c r="H20" s="17"/>
    </row>
    <row r="21" spans="1:8" ht="21.95" customHeight="1" x14ac:dyDescent="0.3">
      <c r="A21" s="11">
        <v>17</v>
      </c>
      <c r="B21" s="22" t="str">
        <f>T("01270012496")</f>
        <v>01270012496</v>
      </c>
      <c r="C21" s="20" t="s">
        <v>42</v>
      </c>
      <c r="D21" s="22" t="s">
        <v>43</v>
      </c>
      <c r="E21" s="14">
        <v>1</v>
      </c>
      <c r="F21" s="20" t="s">
        <v>8</v>
      </c>
      <c r="G21" s="22">
        <v>1312668975</v>
      </c>
      <c r="H21" s="17"/>
    </row>
    <row r="22" spans="1:8" ht="21.95" customHeight="1" x14ac:dyDescent="0.3">
      <c r="A22" s="11">
        <v>18</v>
      </c>
      <c r="B22" s="22" t="str">
        <f>T("01270012504")</f>
        <v>01270012504</v>
      </c>
      <c r="C22" s="20" t="s">
        <v>44</v>
      </c>
      <c r="D22" s="22" t="s">
        <v>45</v>
      </c>
      <c r="E22" s="14">
        <v>1</v>
      </c>
      <c r="F22" s="20" t="s">
        <v>8</v>
      </c>
      <c r="G22" s="22">
        <v>1784902145</v>
      </c>
      <c r="H22" s="17"/>
    </row>
    <row r="23" spans="1:8" ht="21.95" customHeight="1" x14ac:dyDescent="0.3">
      <c r="A23" s="11">
        <v>19</v>
      </c>
      <c r="B23" s="22" t="str">
        <f>T("01270012515")</f>
        <v>01270012515</v>
      </c>
      <c r="C23" s="20" t="s">
        <v>46</v>
      </c>
      <c r="D23" s="22" t="s">
        <v>48</v>
      </c>
      <c r="E23" s="14">
        <v>1</v>
      </c>
      <c r="F23" s="20" t="s">
        <v>8</v>
      </c>
      <c r="G23" s="22">
        <v>1746751865</v>
      </c>
      <c r="H23" s="17"/>
    </row>
    <row r="24" spans="1:8" ht="21.95" customHeight="1" x14ac:dyDescent="0.3">
      <c r="A24" s="11">
        <v>20</v>
      </c>
      <c r="B24" s="22" t="str">
        <f>T("01270012525")</f>
        <v>01270012525</v>
      </c>
      <c r="C24" s="20" t="s">
        <v>49</v>
      </c>
      <c r="D24" s="22" t="s">
        <v>50</v>
      </c>
      <c r="E24" s="14">
        <v>1</v>
      </c>
      <c r="F24" s="20" t="s">
        <v>8</v>
      </c>
      <c r="G24" s="22">
        <v>1743584240</v>
      </c>
      <c r="H24" s="17"/>
    </row>
    <row r="25" spans="1:8" ht="21.95" customHeight="1" x14ac:dyDescent="0.3">
      <c r="A25" s="11">
        <v>21</v>
      </c>
      <c r="B25" s="22" t="str">
        <f>T("01270012532")</f>
        <v>01270012532</v>
      </c>
      <c r="C25" s="20" t="s">
        <v>51</v>
      </c>
      <c r="D25" s="22" t="s">
        <v>52</v>
      </c>
      <c r="E25" s="14">
        <v>1</v>
      </c>
      <c r="F25" s="20" t="s">
        <v>8</v>
      </c>
      <c r="G25" s="22">
        <v>1324105208</v>
      </c>
      <c r="H25" s="17"/>
    </row>
    <row r="26" spans="1:8" ht="21.95" customHeight="1" x14ac:dyDescent="0.3">
      <c r="A26" s="11">
        <v>22</v>
      </c>
      <c r="B26" s="22" t="str">
        <f>T("01270012546")</f>
        <v>01270012546</v>
      </c>
      <c r="C26" s="20" t="s">
        <v>53</v>
      </c>
      <c r="D26" s="22" t="s">
        <v>54</v>
      </c>
      <c r="E26" s="14">
        <v>1</v>
      </c>
      <c r="F26" s="20" t="s">
        <v>8</v>
      </c>
      <c r="G26" s="22">
        <v>1324105192</v>
      </c>
      <c r="H26" s="17"/>
    </row>
    <row r="27" spans="1:8" ht="21.95" customHeight="1" x14ac:dyDescent="0.3">
      <c r="A27" s="11">
        <v>23</v>
      </c>
      <c r="B27" s="22" t="str">
        <f>T("01270012574")</f>
        <v>01270012574</v>
      </c>
      <c r="C27" s="20" t="s">
        <v>55</v>
      </c>
      <c r="D27" s="22" t="s">
        <v>56</v>
      </c>
      <c r="E27" s="14">
        <v>1</v>
      </c>
      <c r="F27" s="20" t="s">
        <v>8</v>
      </c>
      <c r="G27" s="22">
        <v>1701374619</v>
      </c>
      <c r="H27" s="17"/>
    </row>
    <row r="28" spans="1:8" ht="21.95" customHeight="1" x14ac:dyDescent="0.3">
      <c r="A28" s="11">
        <v>24</v>
      </c>
      <c r="B28" s="22" t="str">
        <f>T("01270012610")</f>
        <v>01270012610</v>
      </c>
      <c r="C28" s="20" t="s">
        <v>57</v>
      </c>
      <c r="D28" s="22" t="s">
        <v>58</v>
      </c>
      <c r="E28" s="14">
        <v>1</v>
      </c>
      <c r="F28" s="20" t="s">
        <v>8</v>
      </c>
      <c r="G28" s="22">
        <v>1318484143</v>
      </c>
      <c r="H28" s="17"/>
    </row>
    <row r="29" spans="1:8" ht="21.95" customHeight="1" x14ac:dyDescent="0.3">
      <c r="A29" s="11">
        <v>25</v>
      </c>
      <c r="B29" s="22" t="str">
        <f>T("01270012629")</f>
        <v>01270012629</v>
      </c>
      <c r="C29" s="20" t="s">
        <v>59</v>
      </c>
      <c r="D29" s="22" t="s">
        <v>60</v>
      </c>
      <c r="E29" s="14">
        <v>1</v>
      </c>
      <c r="F29" s="20" t="s">
        <v>8</v>
      </c>
      <c r="G29" s="22">
        <v>1748075588</v>
      </c>
      <c r="H29" s="17"/>
    </row>
    <row r="30" spans="1:8" ht="21.95" customHeight="1" x14ac:dyDescent="0.3">
      <c r="A30" s="11">
        <v>26</v>
      </c>
      <c r="B30" s="22" t="str">
        <f>T("01270012646")</f>
        <v>01270012646</v>
      </c>
      <c r="C30" s="20" t="s">
        <v>61</v>
      </c>
      <c r="D30" s="22" t="s">
        <v>62</v>
      </c>
      <c r="E30" s="14">
        <v>1</v>
      </c>
      <c r="F30" s="20" t="s">
        <v>8</v>
      </c>
      <c r="G30" s="22">
        <v>1324105463</v>
      </c>
      <c r="H30" s="17"/>
    </row>
    <row r="31" spans="1:8" ht="21.95" customHeight="1" x14ac:dyDescent="0.3">
      <c r="A31" s="11">
        <v>27</v>
      </c>
      <c r="B31" s="22" t="str">
        <f>T("01270012662")</f>
        <v>01270012662</v>
      </c>
      <c r="C31" s="20" t="s">
        <v>63</v>
      </c>
      <c r="D31" s="22" t="s">
        <v>64</v>
      </c>
      <c r="E31" s="14">
        <v>1</v>
      </c>
      <c r="F31" s="20" t="s">
        <v>8</v>
      </c>
      <c r="G31" s="22">
        <v>1737753022</v>
      </c>
      <c r="H31" s="17"/>
    </row>
    <row r="32" spans="1:8" ht="21.95" customHeight="1" x14ac:dyDescent="0.3">
      <c r="A32" s="11">
        <v>28</v>
      </c>
      <c r="B32" s="22" t="str">
        <f>T("01270012671")</f>
        <v>01270012671</v>
      </c>
      <c r="C32" s="20" t="s">
        <v>65</v>
      </c>
      <c r="D32" s="22" t="s">
        <v>66</v>
      </c>
      <c r="E32" s="14">
        <v>1</v>
      </c>
      <c r="F32" s="20" t="s">
        <v>8</v>
      </c>
      <c r="G32" s="22">
        <v>1737721789</v>
      </c>
      <c r="H32" s="17"/>
    </row>
    <row r="33" spans="1:8" ht="21.95" customHeight="1" x14ac:dyDescent="0.3">
      <c r="A33" s="11">
        <v>29</v>
      </c>
      <c r="B33" s="22" t="str">
        <f>T("01270012683")</f>
        <v>01270012683</v>
      </c>
      <c r="C33" s="20" t="s">
        <v>67</v>
      </c>
      <c r="D33" s="22" t="s">
        <v>68</v>
      </c>
      <c r="E33" s="14">
        <v>1</v>
      </c>
      <c r="F33" s="20" t="s">
        <v>8</v>
      </c>
      <c r="G33" s="22">
        <v>1749426651</v>
      </c>
      <c r="H33" s="17"/>
    </row>
    <row r="34" spans="1:8" ht="21.95" customHeight="1" x14ac:dyDescent="0.3">
      <c r="A34" s="11">
        <v>30</v>
      </c>
      <c r="B34" s="22" t="str">
        <f>T("01270012701")</f>
        <v>01270012701</v>
      </c>
      <c r="C34" s="20" t="s">
        <v>69</v>
      </c>
      <c r="D34" s="22" t="s">
        <v>70</v>
      </c>
      <c r="E34" s="14">
        <v>1</v>
      </c>
      <c r="F34" s="20" t="s">
        <v>8</v>
      </c>
      <c r="G34" s="22">
        <v>1324105451</v>
      </c>
      <c r="H34" s="17"/>
    </row>
    <row r="35" spans="1:8" ht="21.95" customHeight="1" x14ac:dyDescent="0.3">
      <c r="A35" s="11">
        <v>31</v>
      </c>
      <c r="B35" s="22" t="str">
        <f>T("01270012810")</f>
        <v>01270012810</v>
      </c>
      <c r="C35" s="20" t="s">
        <v>71</v>
      </c>
      <c r="D35" s="22" t="s">
        <v>72</v>
      </c>
      <c r="E35" s="14">
        <v>1</v>
      </c>
      <c r="F35" s="20" t="s">
        <v>8</v>
      </c>
      <c r="G35" s="22">
        <v>1723857499</v>
      </c>
      <c r="H35" s="17"/>
    </row>
    <row r="36" spans="1:8" ht="21.95" customHeight="1" x14ac:dyDescent="0.3">
      <c r="A36" s="11">
        <v>32</v>
      </c>
      <c r="B36" s="22" t="str">
        <f>T("01270012943")</f>
        <v>01270012943</v>
      </c>
      <c r="C36" s="20" t="s">
        <v>73</v>
      </c>
      <c r="D36" s="22" t="s">
        <v>74</v>
      </c>
      <c r="E36" s="14">
        <v>1</v>
      </c>
      <c r="F36" s="20" t="s">
        <v>8</v>
      </c>
      <c r="G36" s="22">
        <v>1324105628</v>
      </c>
      <c r="H36" s="17"/>
    </row>
    <row r="37" spans="1:8" ht="21.95" customHeight="1" x14ac:dyDescent="0.3">
      <c r="A37" s="11">
        <v>33</v>
      </c>
      <c r="B37" s="22" t="str">
        <f>T("01270013006")</f>
        <v>01270013006</v>
      </c>
      <c r="C37" s="20" t="s">
        <v>75</v>
      </c>
      <c r="D37" s="22" t="s">
        <v>77</v>
      </c>
      <c r="E37" s="14">
        <v>1</v>
      </c>
      <c r="F37" s="20" t="s">
        <v>8</v>
      </c>
      <c r="G37" s="22">
        <v>1318956011</v>
      </c>
      <c r="H37" s="17"/>
    </row>
    <row r="38" spans="1:8" ht="21.95" customHeight="1" x14ac:dyDescent="0.3">
      <c r="A38" s="11">
        <v>34</v>
      </c>
      <c r="B38" s="22" t="str">
        <f>T("01270013020")</f>
        <v>01270013020</v>
      </c>
      <c r="C38" s="20" t="s">
        <v>78</v>
      </c>
      <c r="D38" s="22" t="s">
        <v>79</v>
      </c>
      <c r="E38" s="14">
        <v>1</v>
      </c>
      <c r="F38" s="20" t="s">
        <v>8</v>
      </c>
      <c r="G38" s="22">
        <v>1324105136</v>
      </c>
      <c r="H38" s="17"/>
    </row>
    <row r="39" spans="1:8" ht="21.95" customHeight="1" x14ac:dyDescent="0.3">
      <c r="A39" s="11">
        <v>35</v>
      </c>
      <c r="B39" s="22" t="str">
        <f>T("01270013033")</f>
        <v>01270013033</v>
      </c>
      <c r="C39" s="20" t="s">
        <v>38</v>
      </c>
      <c r="D39" s="22" t="s">
        <v>81</v>
      </c>
      <c r="E39" s="14">
        <v>1</v>
      </c>
      <c r="F39" s="20" t="s">
        <v>8</v>
      </c>
      <c r="G39" s="22">
        <v>1780962509</v>
      </c>
      <c r="H39" s="17"/>
    </row>
    <row r="40" spans="1:8" ht="21.95" customHeight="1" x14ac:dyDescent="0.3">
      <c r="A40" s="11">
        <v>36</v>
      </c>
      <c r="B40" s="22" t="str">
        <f>T("01270013047")</f>
        <v>01270013047</v>
      </c>
      <c r="C40" s="20" t="s">
        <v>82</v>
      </c>
      <c r="D40" s="22" t="s">
        <v>83</v>
      </c>
      <c r="E40" s="14">
        <v>1</v>
      </c>
      <c r="F40" s="20" t="s">
        <v>8</v>
      </c>
      <c r="G40" s="22">
        <v>1324105423</v>
      </c>
      <c r="H40" s="17"/>
    </row>
    <row r="41" spans="1:8" ht="21.95" customHeight="1" x14ac:dyDescent="0.3">
      <c r="A41" s="11">
        <v>37</v>
      </c>
      <c r="B41" s="22" t="str">
        <f>T("01270013056")</f>
        <v>01270013056</v>
      </c>
      <c r="C41" s="20" t="s">
        <v>84</v>
      </c>
      <c r="D41" s="22" t="s">
        <v>85</v>
      </c>
      <c r="E41" s="14">
        <v>1</v>
      </c>
      <c r="F41" s="20" t="s">
        <v>8</v>
      </c>
      <c r="G41" s="22">
        <v>1768890906</v>
      </c>
      <c r="H41" s="17"/>
    </row>
    <row r="42" spans="1:8" ht="21.95" customHeight="1" x14ac:dyDescent="0.3">
      <c r="A42" s="11">
        <v>38</v>
      </c>
      <c r="B42" s="22" t="str">
        <f>T("01270013074")</f>
        <v>01270013074</v>
      </c>
      <c r="C42" s="20" t="s">
        <v>86</v>
      </c>
      <c r="D42" s="22" t="s">
        <v>87</v>
      </c>
      <c r="E42" s="14">
        <v>1</v>
      </c>
      <c r="F42" s="20" t="s">
        <v>8</v>
      </c>
      <c r="G42" s="22">
        <v>1779263866</v>
      </c>
      <c r="H42" s="17"/>
    </row>
    <row r="43" spans="1:8" ht="21.95" customHeight="1" x14ac:dyDescent="0.3">
      <c r="A43" s="11">
        <v>39</v>
      </c>
      <c r="B43" s="22" t="str">
        <f>T("01270013085")</f>
        <v>01270013085</v>
      </c>
      <c r="C43" s="20" t="s">
        <v>88</v>
      </c>
      <c r="D43" s="22" t="s">
        <v>89</v>
      </c>
      <c r="E43" s="14">
        <v>1</v>
      </c>
      <c r="F43" s="20" t="s">
        <v>8</v>
      </c>
      <c r="G43" s="22">
        <v>1774236613</v>
      </c>
      <c r="H43" s="17"/>
    </row>
    <row r="44" spans="1:8" ht="21.95" customHeight="1" x14ac:dyDescent="0.3">
      <c r="A44" s="11">
        <v>40</v>
      </c>
      <c r="B44" s="22" t="str">
        <f>T("01270013106")</f>
        <v>01270013106</v>
      </c>
      <c r="C44" s="20" t="s">
        <v>90</v>
      </c>
      <c r="D44" s="22" t="s">
        <v>91</v>
      </c>
      <c r="E44" s="14">
        <v>1</v>
      </c>
      <c r="F44" s="20" t="s">
        <v>8</v>
      </c>
      <c r="G44" s="22">
        <v>1723063365</v>
      </c>
      <c r="H44" s="17"/>
    </row>
    <row r="45" spans="1:8" ht="21.95" customHeight="1" x14ac:dyDescent="0.3">
      <c r="A45" s="11">
        <v>41</v>
      </c>
      <c r="B45" s="22" t="str">
        <f>T("01270013119")</f>
        <v>01270013119</v>
      </c>
      <c r="C45" s="20" t="s">
        <v>92</v>
      </c>
      <c r="D45" s="22" t="s">
        <v>93</v>
      </c>
      <c r="E45" s="14">
        <v>1</v>
      </c>
      <c r="F45" s="20" t="s">
        <v>8</v>
      </c>
      <c r="G45" s="22">
        <v>1717061096</v>
      </c>
      <c r="H45" s="17"/>
    </row>
    <row r="46" spans="1:8" ht="21.95" customHeight="1" x14ac:dyDescent="0.3">
      <c r="A46" s="11">
        <v>42</v>
      </c>
      <c r="B46" s="22" t="str">
        <f>T("01270013136")</f>
        <v>01270013136</v>
      </c>
      <c r="C46" s="20" t="s">
        <v>94</v>
      </c>
      <c r="D46" s="22" t="s">
        <v>95</v>
      </c>
      <c r="E46" s="14">
        <v>1</v>
      </c>
      <c r="F46" s="20" t="s">
        <v>8</v>
      </c>
      <c r="G46" s="22">
        <v>1324105196</v>
      </c>
      <c r="H46" s="17"/>
    </row>
    <row r="47" spans="1:8" ht="21.95" customHeight="1" x14ac:dyDescent="0.3">
      <c r="A47" s="11">
        <v>43</v>
      </c>
      <c r="B47" s="22" t="str">
        <f>T("01270013159")</f>
        <v>01270013159</v>
      </c>
      <c r="C47" s="20" t="s">
        <v>96</v>
      </c>
      <c r="D47" s="22" t="s">
        <v>97</v>
      </c>
      <c r="E47" s="14">
        <v>1</v>
      </c>
      <c r="F47" s="20" t="s">
        <v>8</v>
      </c>
      <c r="G47" s="22">
        <v>1314273819</v>
      </c>
      <c r="H47" s="17"/>
    </row>
    <row r="48" spans="1:8" ht="21.95" customHeight="1" x14ac:dyDescent="0.3">
      <c r="A48" s="11">
        <v>44</v>
      </c>
      <c r="B48" s="22" t="str">
        <f>T("01270013243")</f>
        <v>01270013243</v>
      </c>
      <c r="C48" s="20" t="s">
        <v>98</v>
      </c>
      <c r="D48" s="22" t="s">
        <v>99</v>
      </c>
      <c r="E48" s="14">
        <v>1</v>
      </c>
      <c r="F48" s="20" t="s">
        <v>8</v>
      </c>
      <c r="G48" s="22">
        <v>1314163625</v>
      </c>
      <c r="H48" s="17"/>
    </row>
    <row r="49" spans="1:8" ht="21.95" customHeight="1" x14ac:dyDescent="0.3">
      <c r="A49" s="11">
        <v>45</v>
      </c>
      <c r="B49" s="22" t="str">
        <f>T("01270013256")</f>
        <v>01270013256</v>
      </c>
      <c r="C49" s="20" t="s">
        <v>100</v>
      </c>
      <c r="D49" s="22" t="s">
        <v>101</v>
      </c>
      <c r="E49" s="14">
        <v>1</v>
      </c>
      <c r="F49" s="20" t="s">
        <v>8</v>
      </c>
      <c r="G49" s="22">
        <v>1319140443</v>
      </c>
      <c r="H49" s="17"/>
    </row>
    <row r="50" spans="1:8" ht="21.95" customHeight="1" x14ac:dyDescent="0.3">
      <c r="A50" s="11">
        <v>46</v>
      </c>
      <c r="B50" s="22" t="str">
        <f>T("01270013356")</f>
        <v>01270013356</v>
      </c>
      <c r="C50" s="20" t="s">
        <v>20</v>
      </c>
      <c r="D50" s="22" t="s">
        <v>102</v>
      </c>
      <c r="E50" s="14">
        <v>1</v>
      </c>
      <c r="F50" s="20" t="s">
        <v>8</v>
      </c>
      <c r="G50" s="22">
        <v>1738634478</v>
      </c>
      <c r="H50" s="17"/>
    </row>
    <row r="51" spans="1:8" ht="21.95" customHeight="1" x14ac:dyDescent="0.3">
      <c r="A51" s="11">
        <v>47</v>
      </c>
      <c r="B51" s="22" t="str">
        <f>T("01270013375")</f>
        <v>01270013375</v>
      </c>
      <c r="C51" s="20" t="s">
        <v>38</v>
      </c>
      <c r="D51" s="22" t="s">
        <v>89</v>
      </c>
      <c r="E51" s="14">
        <v>1</v>
      </c>
      <c r="F51" s="20" t="s">
        <v>8</v>
      </c>
      <c r="G51" s="22">
        <v>1717144548</v>
      </c>
      <c r="H51" s="17"/>
    </row>
    <row r="52" spans="1:8" ht="21.95" customHeight="1" x14ac:dyDescent="0.3">
      <c r="A52" s="11">
        <v>48</v>
      </c>
      <c r="B52" s="22" t="str">
        <f>T("01270013392")</f>
        <v>01270013392</v>
      </c>
      <c r="C52" s="20" t="s">
        <v>103</v>
      </c>
      <c r="D52" s="22" t="s">
        <v>104</v>
      </c>
      <c r="E52" s="14">
        <v>1</v>
      </c>
      <c r="F52" s="20" t="s">
        <v>8</v>
      </c>
      <c r="G52" s="22">
        <v>1756198885</v>
      </c>
      <c r="H52" s="17"/>
    </row>
    <row r="53" spans="1:8" ht="21.95" customHeight="1" x14ac:dyDescent="0.3">
      <c r="A53" s="11">
        <v>49</v>
      </c>
      <c r="B53" s="22" t="str">
        <f>T("01270013432")</f>
        <v>01270013432</v>
      </c>
      <c r="C53" s="20" t="s">
        <v>105</v>
      </c>
      <c r="D53" s="22" t="s">
        <v>107</v>
      </c>
      <c r="E53" s="14">
        <v>1</v>
      </c>
      <c r="F53" s="20" t="s">
        <v>8</v>
      </c>
      <c r="G53" s="22">
        <v>1324105189</v>
      </c>
      <c r="H53" s="17"/>
    </row>
    <row r="54" spans="1:8" ht="21.95" customHeight="1" x14ac:dyDescent="0.3">
      <c r="A54" s="11">
        <v>50</v>
      </c>
      <c r="B54" s="22" t="str">
        <f>T("01270015557")</f>
        <v>01270015557</v>
      </c>
      <c r="C54" s="20" t="s">
        <v>108</v>
      </c>
      <c r="D54" s="22" t="s">
        <v>109</v>
      </c>
      <c r="E54" s="14">
        <v>1</v>
      </c>
      <c r="F54" s="20" t="s">
        <v>8</v>
      </c>
      <c r="G54" s="22">
        <v>1708903623</v>
      </c>
      <c r="H54" s="17"/>
    </row>
    <row r="55" spans="1:8" ht="21.95" customHeight="1" x14ac:dyDescent="0.3">
      <c r="A55" s="11">
        <v>51</v>
      </c>
      <c r="B55" s="22" t="str">
        <f>T("01270015571")</f>
        <v>01270015571</v>
      </c>
      <c r="C55" s="20" t="s">
        <v>110</v>
      </c>
      <c r="D55" s="22" t="s">
        <v>111</v>
      </c>
      <c r="E55" s="14">
        <v>1</v>
      </c>
      <c r="F55" s="20" t="s">
        <v>8</v>
      </c>
      <c r="G55" s="22">
        <v>1866615255</v>
      </c>
      <c r="H55" s="17"/>
    </row>
    <row r="56" spans="1:8" ht="21.95" customHeight="1" x14ac:dyDescent="0.3">
      <c r="A56" s="11">
        <v>52</v>
      </c>
      <c r="B56" s="22" t="str">
        <f>T("01270015958")</f>
        <v>01270015958</v>
      </c>
      <c r="C56" s="20" t="s">
        <v>112</v>
      </c>
      <c r="D56" s="22" t="s">
        <v>113</v>
      </c>
      <c r="E56" s="14">
        <v>1</v>
      </c>
      <c r="F56" s="20" t="s">
        <v>8</v>
      </c>
      <c r="G56" s="22">
        <v>1797983916</v>
      </c>
      <c r="H56" s="17"/>
    </row>
    <row r="57" spans="1:8" ht="21.95" customHeight="1" x14ac:dyDescent="0.3">
      <c r="A57" s="11">
        <v>53</v>
      </c>
      <c r="B57" s="22" t="str">
        <f>T("01270016027")</f>
        <v>01270016027</v>
      </c>
      <c r="C57" s="20" t="s">
        <v>114</v>
      </c>
      <c r="D57" s="22" t="s">
        <v>115</v>
      </c>
      <c r="E57" s="14">
        <v>1</v>
      </c>
      <c r="F57" s="20" t="s">
        <v>8</v>
      </c>
      <c r="G57" s="22">
        <v>1783185770</v>
      </c>
      <c r="H57" s="17"/>
    </row>
    <row r="58" spans="1:8" ht="21.95" customHeight="1" x14ac:dyDescent="0.3">
      <c r="A58" s="11">
        <v>54</v>
      </c>
      <c r="B58" s="22" t="str">
        <f>T("01270016042")</f>
        <v>01270016042</v>
      </c>
      <c r="C58" s="20" t="s">
        <v>116</v>
      </c>
      <c r="D58" s="22" t="s">
        <v>117</v>
      </c>
      <c r="E58" s="14">
        <v>1</v>
      </c>
      <c r="F58" s="20" t="s">
        <v>8</v>
      </c>
      <c r="G58" s="22">
        <v>1700981721</v>
      </c>
      <c r="H58" s="17"/>
    </row>
    <row r="59" spans="1:8" ht="21.95" customHeight="1" x14ac:dyDescent="0.3">
      <c r="A59" s="11">
        <v>55</v>
      </c>
      <c r="B59" s="22" t="str">
        <f>T("01270016053")</f>
        <v>01270016053</v>
      </c>
      <c r="C59" s="20" t="s">
        <v>118</v>
      </c>
      <c r="D59" s="22" t="s">
        <v>119</v>
      </c>
      <c r="E59" s="14">
        <v>1</v>
      </c>
      <c r="F59" s="20" t="s">
        <v>8</v>
      </c>
      <c r="G59" s="22">
        <v>1324105191</v>
      </c>
      <c r="H59" s="17"/>
    </row>
    <row r="60" spans="1:8" ht="21.95" customHeight="1" x14ac:dyDescent="0.3">
      <c r="A60" s="11">
        <v>56</v>
      </c>
      <c r="B60" s="22" t="str">
        <f>T("01270016070")</f>
        <v>01270016070</v>
      </c>
      <c r="C60" s="20" t="s">
        <v>120</v>
      </c>
      <c r="D60" s="22" t="s">
        <v>122</v>
      </c>
      <c r="E60" s="14">
        <v>1</v>
      </c>
      <c r="F60" s="20" t="s">
        <v>8</v>
      </c>
      <c r="G60" s="22">
        <v>1324105190</v>
      </c>
      <c r="H60" s="17"/>
    </row>
    <row r="61" spans="1:8" ht="21.95" customHeight="1" x14ac:dyDescent="0.3">
      <c r="A61" s="11">
        <v>57</v>
      </c>
      <c r="B61" s="22" t="str">
        <f>T("01270016456")</f>
        <v>01270016456</v>
      </c>
      <c r="C61" s="20" t="s">
        <v>136</v>
      </c>
      <c r="D61" s="22" t="s">
        <v>122</v>
      </c>
      <c r="E61" s="14">
        <v>1</v>
      </c>
      <c r="F61" s="20" t="s">
        <v>8</v>
      </c>
      <c r="G61" s="22">
        <v>1701997263</v>
      </c>
      <c r="H61" s="17"/>
    </row>
    <row r="62" spans="1:8" ht="21.95" customHeight="1" x14ac:dyDescent="0.3">
      <c r="A62" s="11">
        <v>58</v>
      </c>
      <c r="B62" s="22" t="str">
        <f>T("01270016568")</f>
        <v>01270016568</v>
      </c>
      <c r="C62" s="20" t="s">
        <v>145</v>
      </c>
      <c r="D62" s="22" t="s">
        <v>146</v>
      </c>
      <c r="E62" s="14">
        <v>1</v>
      </c>
      <c r="F62" s="20" t="s">
        <v>8</v>
      </c>
      <c r="G62" s="22">
        <v>1324042437</v>
      </c>
      <c r="H62" s="17"/>
    </row>
    <row r="63" spans="1:8" ht="21.95" customHeight="1" x14ac:dyDescent="0.3">
      <c r="A63" s="11">
        <v>59</v>
      </c>
      <c r="B63" s="22" t="str">
        <f>T("01270017198")</f>
        <v>01270017198</v>
      </c>
      <c r="C63" s="20" t="s">
        <v>207</v>
      </c>
      <c r="D63" s="22" t="s">
        <v>208</v>
      </c>
      <c r="E63" s="14">
        <v>1</v>
      </c>
      <c r="F63" s="20" t="s">
        <v>8</v>
      </c>
      <c r="G63" s="22">
        <v>1704321451</v>
      </c>
      <c r="H63" s="17"/>
    </row>
    <row r="64" spans="1:8" ht="21.95" customHeight="1" x14ac:dyDescent="0.3">
      <c r="A64" s="11">
        <v>60</v>
      </c>
      <c r="B64" s="22" t="str">
        <f>T("01270017233")</f>
        <v>01270017233</v>
      </c>
      <c r="C64" s="20" t="s">
        <v>216</v>
      </c>
      <c r="D64" s="22" t="s">
        <v>218</v>
      </c>
      <c r="E64" s="14">
        <v>1</v>
      </c>
      <c r="F64" s="20" t="s">
        <v>8</v>
      </c>
      <c r="G64" s="22">
        <v>1324105420</v>
      </c>
      <c r="H64" s="17"/>
    </row>
    <row r="65" spans="1:8" ht="21.95" customHeight="1" x14ac:dyDescent="0.3">
      <c r="A65" s="11">
        <v>61</v>
      </c>
      <c r="B65" s="22" t="str">
        <f>T("01270017298")</f>
        <v>01270017298</v>
      </c>
      <c r="C65" s="20" t="s">
        <v>226</v>
      </c>
      <c r="D65" s="22" t="s">
        <v>228</v>
      </c>
      <c r="E65" s="14">
        <v>1</v>
      </c>
      <c r="F65" s="20" t="s">
        <v>125</v>
      </c>
      <c r="G65" s="22">
        <v>1738756844</v>
      </c>
      <c r="H65" s="17"/>
    </row>
    <row r="66" spans="1:8" ht="21.95" customHeight="1" x14ac:dyDescent="0.3">
      <c r="A66" s="11">
        <v>62</v>
      </c>
      <c r="B66" s="22" t="str">
        <f>T("01270070112")</f>
        <v>01270070112</v>
      </c>
      <c r="C66" s="20" t="s">
        <v>1152</v>
      </c>
      <c r="D66" s="22" t="s">
        <v>1153</v>
      </c>
      <c r="E66" s="14">
        <v>1</v>
      </c>
      <c r="F66" s="20" t="s">
        <v>8</v>
      </c>
      <c r="G66" s="22">
        <v>1324105449</v>
      </c>
      <c r="H66" s="17"/>
    </row>
    <row r="67" spans="1:8" ht="21.95" customHeight="1" x14ac:dyDescent="0.3">
      <c r="A67" s="11">
        <v>63</v>
      </c>
      <c r="B67" s="22" t="str">
        <f>T("01270070127")</f>
        <v>01270070127</v>
      </c>
      <c r="C67" s="20" t="s">
        <v>1154</v>
      </c>
      <c r="D67" s="22" t="s">
        <v>1155</v>
      </c>
      <c r="E67" s="14">
        <v>1</v>
      </c>
      <c r="F67" s="20" t="s">
        <v>8</v>
      </c>
      <c r="G67" s="22">
        <v>1873480828</v>
      </c>
      <c r="H67" s="17"/>
    </row>
    <row r="68" spans="1:8" ht="21.95" customHeight="1" x14ac:dyDescent="0.3">
      <c r="A68" s="11">
        <v>64</v>
      </c>
      <c r="B68" s="22" t="str">
        <f>T("01270079242")</f>
        <v>01270079242</v>
      </c>
      <c r="C68" s="20" t="s">
        <v>1207</v>
      </c>
      <c r="D68" s="22" t="s">
        <v>1208</v>
      </c>
      <c r="E68" s="14">
        <v>1</v>
      </c>
      <c r="F68" s="20" t="s">
        <v>8</v>
      </c>
      <c r="G68" s="22">
        <v>1728236348</v>
      </c>
      <c r="H68" s="17"/>
    </row>
    <row r="69" spans="1:8" ht="21.95" customHeight="1" x14ac:dyDescent="0.3">
      <c r="A69" s="11">
        <v>65</v>
      </c>
      <c r="B69" s="22" t="str">
        <f>T("01270079249")</f>
        <v>01270079249</v>
      </c>
      <c r="C69" s="20" t="s">
        <v>1212</v>
      </c>
      <c r="D69" s="22" t="s">
        <v>1213</v>
      </c>
      <c r="E69" s="14">
        <v>1</v>
      </c>
      <c r="F69" s="20" t="s">
        <v>8</v>
      </c>
      <c r="G69" s="22">
        <v>1746970082</v>
      </c>
      <c r="H69" s="17"/>
    </row>
    <row r="70" spans="1:8" ht="21.95" customHeight="1" x14ac:dyDescent="0.3">
      <c r="A70" s="11">
        <v>66</v>
      </c>
      <c r="B70" s="22" t="str">
        <f>T("01270079255")</f>
        <v>01270079255</v>
      </c>
      <c r="C70" s="20" t="s">
        <v>1219</v>
      </c>
      <c r="D70" s="22" t="s">
        <v>1220</v>
      </c>
      <c r="E70" s="14">
        <v>1</v>
      </c>
      <c r="F70" s="20" t="s">
        <v>8</v>
      </c>
      <c r="G70" s="22">
        <v>1783191626</v>
      </c>
      <c r="H70" s="17"/>
    </row>
    <row r="71" spans="1:8" ht="21.95" customHeight="1" x14ac:dyDescent="0.3">
      <c r="A71" s="11">
        <v>67</v>
      </c>
      <c r="B71" s="22" t="str">
        <f>T("01270079297")</f>
        <v>01270079297</v>
      </c>
      <c r="C71" s="20" t="s">
        <v>232</v>
      </c>
      <c r="D71" s="22" t="s">
        <v>1227</v>
      </c>
      <c r="E71" s="14">
        <v>1</v>
      </c>
      <c r="F71" s="20" t="s">
        <v>8</v>
      </c>
      <c r="G71" s="22">
        <v>1885389534</v>
      </c>
      <c r="H71" s="17"/>
    </row>
    <row r="72" spans="1:8" ht="21.95" customHeight="1" x14ac:dyDescent="0.3">
      <c r="A72" s="11">
        <v>68</v>
      </c>
      <c r="B72" s="22" t="str">
        <f>T("01270079301")</f>
        <v>01270079301</v>
      </c>
      <c r="C72" s="20" t="s">
        <v>1078</v>
      </c>
      <c r="D72" s="22" t="s">
        <v>1229</v>
      </c>
      <c r="E72" s="14">
        <v>1</v>
      </c>
      <c r="F72" s="20" t="s">
        <v>8</v>
      </c>
      <c r="G72" s="22">
        <v>1757874355</v>
      </c>
      <c r="H72" s="17"/>
    </row>
    <row r="73" spans="1:8" ht="21.95" customHeight="1" x14ac:dyDescent="0.3">
      <c r="A73" s="11">
        <v>69</v>
      </c>
      <c r="B73" s="22" t="str">
        <f>T("01270079332")</f>
        <v>01270079332</v>
      </c>
      <c r="C73" s="20" t="s">
        <v>1230</v>
      </c>
      <c r="D73" s="22" t="s">
        <v>1231</v>
      </c>
      <c r="E73" s="14">
        <v>1</v>
      </c>
      <c r="F73" s="20" t="s">
        <v>8</v>
      </c>
      <c r="G73" s="22">
        <v>1773285492</v>
      </c>
      <c r="H73" s="17"/>
    </row>
    <row r="74" spans="1:8" ht="21.95" customHeight="1" x14ac:dyDescent="0.3">
      <c r="A74" s="11">
        <v>70</v>
      </c>
      <c r="B74" s="22" t="str">
        <f>T("01270084215")</f>
        <v>01270084215</v>
      </c>
      <c r="C74" s="20" t="s">
        <v>1257</v>
      </c>
      <c r="D74" s="22" t="s">
        <v>710</v>
      </c>
      <c r="E74" s="14">
        <v>1</v>
      </c>
      <c r="F74" s="20" t="s">
        <v>8</v>
      </c>
      <c r="G74" s="22">
        <v>1324105460</v>
      </c>
      <c r="H74" s="17"/>
    </row>
    <row r="75" spans="1:8" ht="21.95" customHeight="1" x14ac:dyDescent="0.3">
      <c r="A75" s="11">
        <v>71</v>
      </c>
      <c r="B75" s="22" t="str">
        <f>T("01270090310")</f>
        <v>01270090310</v>
      </c>
      <c r="C75" s="20" t="s">
        <v>907</v>
      </c>
      <c r="D75" s="22" t="s">
        <v>1259</v>
      </c>
      <c r="E75" s="14">
        <v>1</v>
      </c>
      <c r="F75" s="20" t="s">
        <v>8</v>
      </c>
      <c r="G75" s="22">
        <v>1750843769</v>
      </c>
      <c r="H75" s="17"/>
    </row>
    <row r="76" spans="1:8" ht="21.95" customHeight="1" x14ac:dyDescent="0.3">
      <c r="A76" s="11">
        <v>72</v>
      </c>
      <c r="B76" s="22" t="str">
        <f>T("01270090312")</f>
        <v>01270090312</v>
      </c>
      <c r="C76" s="20" t="s">
        <v>1260</v>
      </c>
      <c r="D76" s="22" t="s">
        <v>1261</v>
      </c>
      <c r="E76" s="14">
        <v>1</v>
      </c>
      <c r="F76" s="20" t="s">
        <v>8</v>
      </c>
      <c r="G76" s="22">
        <v>1324105186</v>
      </c>
      <c r="H76" s="17"/>
    </row>
    <row r="77" spans="1:8" ht="21.95" customHeight="1" x14ac:dyDescent="0.3">
      <c r="A77" s="11">
        <v>73</v>
      </c>
      <c r="B77" s="22" t="str">
        <f>T("01270090314")</f>
        <v>01270090314</v>
      </c>
      <c r="C77" s="20" t="s">
        <v>1262</v>
      </c>
      <c r="D77" s="22" t="s">
        <v>89</v>
      </c>
      <c r="E77" s="14">
        <v>1</v>
      </c>
      <c r="F77" s="20" t="s">
        <v>8</v>
      </c>
      <c r="G77" s="22">
        <v>1322751354</v>
      </c>
      <c r="H77" s="17"/>
    </row>
    <row r="78" spans="1:8" ht="21.95" customHeight="1" x14ac:dyDescent="0.3">
      <c r="A78" s="11">
        <v>74</v>
      </c>
      <c r="B78" s="22" t="str">
        <f>T("01270090315")</f>
        <v>01270090315</v>
      </c>
      <c r="C78" s="20" t="s">
        <v>73</v>
      </c>
      <c r="D78" s="22" t="s">
        <v>1263</v>
      </c>
      <c r="E78" s="14">
        <v>1</v>
      </c>
      <c r="F78" s="20" t="s">
        <v>8</v>
      </c>
      <c r="G78" s="22">
        <v>1751164234</v>
      </c>
      <c r="H78" s="17"/>
    </row>
    <row r="79" spans="1:8" ht="21.95" customHeight="1" x14ac:dyDescent="0.3">
      <c r="A79" s="11">
        <v>75</v>
      </c>
      <c r="B79" s="22" t="str">
        <f>T("01270090317")</f>
        <v>01270090317</v>
      </c>
      <c r="C79" s="20" t="s">
        <v>911</v>
      </c>
      <c r="D79" s="22" t="s">
        <v>1264</v>
      </c>
      <c r="E79" s="14">
        <v>1</v>
      </c>
      <c r="F79" s="20" t="s">
        <v>8</v>
      </c>
      <c r="G79" s="22">
        <v>1731978919</v>
      </c>
      <c r="H79" s="17"/>
    </row>
    <row r="80" spans="1:8" ht="21.95" customHeight="1" x14ac:dyDescent="0.3">
      <c r="A80" s="11">
        <v>76</v>
      </c>
      <c r="B80" s="22" t="str">
        <f>T("01270090319")</f>
        <v>01270090319</v>
      </c>
      <c r="C80" s="20" t="s">
        <v>1265</v>
      </c>
      <c r="D80" s="22" t="s">
        <v>1266</v>
      </c>
      <c r="E80" s="14">
        <v>1</v>
      </c>
      <c r="F80" s="20" t="s">
        <v>8</v>
      </c>
      <c r="G80" s="22">
        <v>1714751255</v>
      </c>
      <c r="H80" s="17"/>
    </row>
    <row r="81" spans="1:8" ht="21.95" customHeight="1" x14ac:dyDescent="0.3">
      <c r="A81" s="11">
        <v>77</v>
      </c>
      <c r="B81" s="22" t="str">
        <f>T("01270090918")</f>
        <v>01270090918</v>
      </c>
      <c r="C81" s="20" t="s">
        <v>1320</v>
      </c>
      <c r="D81" s="22" t="s">
        <v>1321</v>
      </c>
      <c r="E81" s="14">
        <v>1</v>
      </c>
      <c r="F81" s="20" t="s">
        <v>8</v>
      </c>
      <c r="G81" s="22">
        <v>1750961904</v>
      </c>
      <c r="H81" s="17"/>
    </row>
    <row r="82" spans="1:8" ht="21.95" customHeight="1" x14ac:dyDescent="0.3">
      <c r="A82" s="11">
        <v>78</v>
      </c>
      <c r="B82" s="22" t="str">
        <f>T("01270090919")</f>
        <v>01270090919</v>
      </c>
      <c r="C82" s="20" t="s">
        <v>1322</v>
      </c>
      <c r="D82" s="22" t="s">
        <v>87</v>
      </c>
      <c r="E82" s="14">
        <v>1</v>
      </c>
      <c r="F82" s="20" t="s">
        <v>8</v>
      </c>
      <c r="G82" s="22">
        <v>1305788263</v>
      </c>
      <c r="H82" s="17"/>
    </row>
    <row r="83" spans="1:8" ht="21.95" customHeight="1" x14ac:dyDescent="0.3">
      <c r="A83" s="11">
        <v>79</v>
      </c>
      <c r="B83" s="22" t="str">
        <f>T("01270090920")</f>
        <v>01270090920</v>
      </c>
      <c r="C83" s="20" t="s">
        <v>1323</v>
      </c>
      <c r="D83" s="22" t="s">
        <v>1324</v>
      </c>
      <c r="E83" s="14">
        <v>1</v>
      </c>
      <c r="F83" s="20" t="s">
        <v>8</v>
      </c>
      <c r="G83" s="22">
        <v>1797816155</v>
      </c>
      <c r="H83" s="17"/>
    </row>
    <row r="84" spans="1:8" ht="21.95" customHeight="1" x14ac:dyDescent="0.3">
      <c r="A84" s="11">
        <v>80</v>
      </c>
      <c r="B84" s="22" t="str">
        <f>T("01270093322")</f>
        <v>01270093322</v>
      </c>
      <c r="C84" s="20" t="s">
        <v>1352</v>
      </c>
      <c r="D84" s="22" t="s">
        <v>1353</v>
      </c>
      <c r="E84" s="14">
        <v>1</v>
      </c>
      <c r="F84" s="20" t="s">
        <v>8</v>
      </c>
      <c r="G84" s="22">
        <v>1736954910</v>
      </c>
      <c r="H84" s="17"/>
    </row>
    <row r="85" spans="1:8" ht="21.95" customHeight="1" x14ac:dyDescent="0.3">
      <c r="A85" s="11">
        <v>81</v>
      </c>
      <c r="B85" s="22" t="str">
        <f>T("01270104736")</f>
        <v>01270104736</v>
      </c>
      <c r="C85" s="20" t="s">
        <v>1358</v>
      </c>
      <c r="D85" s="22" t="s">
        <v>1359</v>
      </c>
      <c r="E85" s="14">
        <v>1</v>
      </c>
      <c r="F85" s="20" t="s">
        <v>8</v>
      </c>
      <c r="G85" s="22">
        <v>1776967873</v>
      </c>
      <c r="H85" s="17"/>
    </row>
    <row r="86" spans="1:8" ht="21.95" customHeight="1" x14ac:dyDescent="0.3">
      <c r="A86" s="11">
        <v>82</v>
      </c>
      <c r="B86" s="22" t="str">
        <f>T("01270104740")</f>
        <v>01270104740</v>
      </c>
      <c r="C86" s="20" t="s">
        <v>1362</v>
      </c>
      <c r="D86" s="22" t="s">
        <v>1363</v>
      </c>
      <c r="E86" s="14">
        <v>1</v>
      </c>
      <c r="F86" s="20" t="s">
        <v>8</v>
      </c>
      <c r="G86" s="22">
        <v>1758489392</v>
      </c>
      <c r="H86" s="17"/>
    </row>
    <row r="87" spans="1:8" ht="21.95" customHeight="1" x14ac:dyDescent="0.3">
      <c r="A87" s="11">
        <v>83</v>
      </c>
      <c r="B87" s="22" t="str">
        <f>T("01270104743")</f>
        <v>01270104743</v>
      </c>
      <c r="C87" s="20" t="s">
        <v>1365</v>
      </c>
      <c r="D87" s="22" t="s">
        <v>1366</v>
      </c>
      <c r="E87" s="14">
        <v>1</v>
      </c>
      <c r="F87" s="20" t="s">
        <v>8</v>
      </c>
      <c r="G87" s="22">
        <v>1791607479</v>
      </c>
      <c r="H87" s="17"/>
    </row>
    <row r="88" spans="1:8" ht="21.95" customHeight="1" x14ac:dyDescent="0.3">
      <c r="A88" s="11">
        <v>84</v>
      </c>
      <c r="B88" s="22" t="str">
        <f>T("01270104746")</f>
        <v>01270104746</v>
      </c>
      <c r="C88" s="20" t="s">
        <v>1367</v>
      </c>
      <c r="D88" s="22" t="s">
        <v>633</v>
      </c>
      <c r="E88" s="14">
        <v>1</v>
      </c>
      <c r="F88" s="20" t="s">
        <v>8</v>
      </c>
      <c r="G88" s="22">
        <v>1723341419</v>
      </c>
      <c r="H88" s="17"/>
    </row>
    <row r="89" spans="1:8" ht="21.95" customHeight="1" x14ac:dyDescent="0.3">
      <c r="A89" s="11">
        <v>85</v>
      </c>
      <c r="B89" s="22" t="str">
        <f>T("01270104916")</f>
        <v>01270104916</v>
      </c>
      <c r="C89" s="20" t="s">
        <v>1409</v>
      </c>
      <c r="D89" s="22" t="s">
        <v>1410</v>
      </c>
      <c r="E89" s="14">
        <v>1</v>
      </c>
      <c r="F89" s="20" t="s">
        <v>1411</v>
      </c>
      <c r="G89" s="22">
        <v>1744908922</v>
      </c>
      <c r="H89" s="17"/>
    </row>
    <row r="90" spans="1:8" ht="21.95" customHeight="1" x14ac:dyDescent="0.3">
      <c r="A90" s="11">
        <v>86</v>
      </c>
      <c r="B90" s="22" t="str">
        <f>T("01270104920")</f>
        <v>01270104920</v>
      </c>
      <c r="C90" s="20" t="s">
        <v>1415</v>
      </c>
      <c r="D90" s="22" t="s">
        <v>1417</v>
      </c>
      <c r="E90" s="14">
        <v>1</v>
      </c>
      <c r="F90" s="20" t="s">
        <v>1418</v>
      </c>
      <c r="G90" s="22">
        <v>1764455357</v>
      </c>
      <c r="H90" s="17"/>
    </row>
    <row r="91" spans="1:8" ht="21.95" customHeight="1" x14ac:dyDescent="0.3">
      <c r="A91" s="11">
        <v>87</v>
      </c>
      <c r="B91" s="22" t="str">
        <f>T("01270110441")</f>
        <v>01270110441</v>
      </c>
      <c r="C91" s="20" t="s">
        <v>47</v>
      </c>
      <c r="D91" s="22" t="s">
        <v>1264</v>
      </c>
      <c r="E91" s="14">
        <v>1</v>
      </c>
      <c r="F91" s="20" t="s">
        <v>8</v>
      </c>
      <c r="G91" s="22">
        <v>1722767026</v>
      </c>
      <c r="H91" s="17"/>
    </row>
    <row r="92" spans="1:8" ht="21.95" customHeight="1" x14ac:dyDescent="0.3">
      <c r="A92" s="11">
        <v>88</v>
      </c>
      <c r="B92" s="22" t="str">
        <f>T("01270125312")</f>
        <v>01270125312</v>
      </c>
      <c r="C92" s="20" t="s">
        <v>1589</v>
      </c>
      <c r="D92" s="22" t="s">
        <v>1154</v>
      </c>
      <c r="E92" s="14">
        <v>1</v>
      </c>
      <c r="F92" s="20" t="s">
        <v>8</v>
      </c>
      <c r="G92" s="22">
        <v>1761307219</v>
      </c>
      <c r="H92" s="17"/>
    </row>
    <row r="93" spans="1:8" ht="21.95" customHeight="1" x14ac:dyDescent="0.3">
      <c r="A93" s="11">
        <v>89</v>
      </c>
      <c r="B93" s="22" t="str">
        <f>T("01270125362")</f>
        <v>01270125362</v>
      </c>
      <c r="C93" s="20" t="s">
        <v>1673</v>
      </c>
      <c r="D93" s="22" t="s">
        <v>1674</v>
      </c>
      <c r="E93" s="14">
        <v>1</v>
      </c>
      <c r="F93" s="20" t="s">
        <v>8</v>
      </c>
      <c r="G93" s="22">
        <v>1713782162</v>
      </c>
      <c r="H93" s="17"/>
    </row>
    <row r="94" spans="1:8" ht="21.95" customHeight="1" x14ac:dyDescent="0.3">
      <c r="A94" s="11">
        <v>90</v>
      </c>
      <c r="B94" s="22" t="str">
        <f>T("01270125404")</f>
        <v>01270125404</v>
      </c>
      <c r="C94" s="20" t="s">
        <v>1739</v>
      </c>
      <c r="D94" s="22" t="s">
        <v>1740</v>
      </c>
      <c r="E94" s="14">
        <v>1</v>
      </c>
      <c r="F94" s="20" t="s">
        <v>8</v>
      </c>
      <c r="G94" s="22">
        <v>1773939311</v>
      </c>
      <c r="H94" s="17"/>
    </row>
    <row r="95" spans="1:8" ht="21.95" customHeight="1" x14ac:dyDescent="0.3">
      <c r="A95" s="11">
        <v>91</v>
      </c>
      <c r="B95" s="22" t="str">
        <f>T("01270125405")</f>
        <v>01270125405</v>
      </c>
      <c r="C95" s="20" t="s">
        <v>1741</v>
      </c>
      <c r="D95" s="22" t="s">
        <v>117</v>
      </c>
      <c r="E95" s="14">
        <v>1</v>
      </c>
      <c r="F95" s="20" t="s">
        <v>8</v>
      </c>
      <c r="G95" s="22">
        <v>1797264134</v>
      </c>
      <c r="H95" s="17"/>
    </row>
    <row r="96" spans="1:8" ht="21.95" customHeight="1" x14ac:dyDescent="0.3">
      <c r="A96" s="11">
        <v>92</v>
      </c>
      <c r="B96" s="22" t="str">
        <f>T("01270125406")</f>
        <v>01270125406</v>
      </c>
      <c r="C96" s="20" t="s">
        <v>1742</v>
      </c>
      <c r="D96" s="22" t="s">
        <v>146</v>
      </c>
      <c r="E96" s="14">
        <v>1</v>
      </c>
      <c r="F96" s="20" t="s">
        <v>8</v>
      </c>
      <c r="G96" s="22">
        <v>1324105203</v>
      </c>
      <c r="H96" s="17"/>
    </row>
    <row r="97" spans="1:8" ht="21.95" customHeight="1" x14ac:dyDescent="0.3">
      <c r="A97" s="11">
        <v>93</v>
      </c>
      <c r="B97" s="22" t="str">
        <f>T("01270125407")</f>
        <v>01270125407</v>
      </c>
      <c r="C97" s="20" t="s">
        <v>1743</v>
      </c>
      <c r="D97" s="22" t="s">
        <v>1744</v>
      </c>
      <c r="E97" s="14">
        <v>1</v>
      </c>
      <c r="F97" s="20" t="s">
        <v>8</v>
      </c>
      <c r="G97" s="22">
        <v>1720619419</v>
      </c>
      <c r="H97" s="17"/>
    </row>
    <row r="98" spans="1:8" ht="21.95" customHeight="1" x14ac:dyDescent="0.3">
      <c r="A98" s="11">
        <v>94</v>
      </c>
      <c r="B98" s="22" t="str">
        <f>T("01270125408")</f>
        <v>01270125408</v>
      </c>
      <c r="C98" s="20" t="s">
        <v>1745</v>
      </c>
      <c r="D98" s="22" t="s">
        <v>191</v>
      </c>
      <c r="E98" s="14">
        <v>1</v>
      </c>
      <c r="F98" s="20" t="s">
        <v>8</v>
      </c>
      <c r="G98" s="22">
        <v>1748559923</v>
      </c>
      <c r="H98" s="17"/>
    </row>
    <row r="99" spans="1:8" ht="21.95" customHeight="1" x14ac:dyDescent="0.3">
      <c r="A99" s="11">
        <v>95</v>
      </c>
      <c r="B99" s="22" t="str">
        <f>T("01270125409")</f>
        <v>01270125409</v>
      </c>
      <c r="C99" s="20" t="s">
        <v>1746</v>
      </c>
      <c r="D99" s="22" t="s">
        <v>1747</v>
      </c>
      <c r="E99" s="14">
        <v>1</v>
      </c>
      <c r="F99" s="20" t="s">
        <v>8</v>
      </c>
      <c r="G99" s="22">
        <v>1755250388</v>
      </c>
      <c r="H99" s="17"/>
    </row>
    <row r="100" spans="1:8" ht="21.95" customHeight="1" x14ac:dyDescent="0.3">
      <c r="A100" s="11">
        <v>96</v>
      </c>
      <c r="B100" s="22" t="str">
        <f>T("01270125410")</f>
        <v>01270125410</v>
      </c>
      <c r="C100" s="20" t="s">
        <v>1553</v>
      </c>
      <c r="D100" s="22" t="s">
        <v>1517</v>
      </c>
      <c r="E100" s="14">
        <v>1</v>
      </c>
      <c r="F100" s="20" t="s">
        <v>8</v>
      </c>
      <c r="G100" s="22">
        <v>1798143304</v>
      </c>
      <c r="H100" s="17"/>
    </row>
    <row r="101" spans="1:8" ht="21.95" customHeight="1" x14ac:dyDescent="0.3">
      <c r="A101" s="11">
        <v>97</v>
      </c>
      <c r="B101" s="22" t="str">
        <f>T("01270125435")</f>
        <v>01270125435</v>
      </c>
      <c r="C101" s="20" t="s">
        <v>1471</v>
      </c>
      <c r="D101" s="22" t="s">
        <v>1787</v>
      </c>
      <c r="E101" s="14">
        <v>1</v>
      </c>
      <c r="F101" s="20" t="s">
        <v>8</v>
      </c>
      <c r="G101" s="22">
        <v>1738173463</v>
      </c>
      <c r="H101" s="17"/>
    </row>
    <row r="102" spans="1:8" ht="21.95" customHeight="1" x14ac:dyDescent="0.3">
      <c r="A102" s="11">
        <v>98</v>
      </c>
      <c r="B102" s="22" t="str">
        <f>T("01270154247")</f>
        <v>01270154247</v>
      </c>
      <c r="C102" s="20" t="s">
        <v>1917</v>
      </c>
      <c r="D102" s="22" t="s">
        <v>543</v>
      </c>
      <c r="E102" s="14">
        <v>1</v>
      </c>
      <c r="F102" s="20" t="s">
        <v>1918</v>
      </c>
      <c r="G102" s="22">
        <v>1753399954</v>
      </c>
      <c r="H102" s="17"/>
    </row>
    <row r="103" spans="1:8" ht="21.95" customHeight="1" x14ac:dyDescent="0.3">
      <c r="A103" s="11">
        <v>99</v>
      </c>
      <c r="B103" s="22" t="str">
        <f>T("01270016126")</f>
        <v>01270016126</v>
      </c>
      <c r="C103" s="20" t="s">
        <v>123</v>
      </c>
      <c r="D103" s="22" t="s">
        <v>124</v>
      </c>
      <c r="E103" s="14">
        <v>2</v>
      </c>
      <c r="F103" s="20" t="s">
        <v>125</v>
      </c>
      <c r="G103" s="22">
        <v>1752138076</v>
      </c>
      <c r="H103" s="17"/>
    </row>
    <row r="104" spans="1:8" ht="21.95" customHeight="1" x14ac:dyDescent="0.3">
      <c r="A104" s="11">
        <v>100</v>
      </c>
      <c r="B104" s="22" t="str">
        <f>T("01270016166")</f>
        <v>01270016166</v>
      </c>
      <c r="C104" s="20" t="s">
        <v>126</v>
      </c>
      <c r="D104" s="22" t="s">
        <v>127</v>
      </c>
      <c r="E104" s="14">
        <v>2</v>
      </c>
      <c r="F104" s="20" t="s">
        <v>125</v>
      </c>
      <c r="G104" s="22">
        <v>1875423892</v>
      </c>
      <c r="H104" s="17"/>
    </row>
    <row r="105" spans="1:8" ht="21.95" customHeight="1" x14ac:dyDescent="0.3">
      <c r="A105" s="11">
        <v>101</v>
      </c>
      <c r="B105" s="22" t="str">
        <f>T("01270016383")</f>
        <v>01270016383</v>
      </c>
      <c r="C105" s="20" t="s">
        <v>128</v>
      </c>
      <c r="D105" s="22" t="s">
        <v>129</v>
      </c>
      <c r="E105" s="14">
        <v>2</v>
      </c>
      <c r="F105" s="20" t="s">
        <v>125</v>
      </c>
      <c r="G105" s="22">
        <v>1752138649</v>
      </c>
      <c r="H105" s="17"/>
    </row>
    <row r="106" spans="1:8" ht="21.95" customHeight="1" x14ac:dyDescent="0.3">
      <c r="A106" s="11">
        <v>102</v>
      </c>
      <c r="B106" s="22" t="str">
        <f>T("01270016406")</f>
        <v>01270016406</v>
      </c>
      <c r="C106" s="20" t="s">
        <v>130</v>
      </c>
      <c r="D106" s="22" t="s">
        <v>131</v>
      </c>
      <c r="E106" s="14">
        <v>2</v>
      </c>
      <c r="F106" s="20" t="s">
        <v>7</v>
      </c>
      <c r="G106" s="22">
        <v>1776577814</v>
      </c>
      <c r="H106" s="17"/>
    </row>
    <row r="107" spans="1:8" ht="21.95" customHeight="1" x14ac:dyDescent="0.3">
      <c r="A107" s="11">
        <v>103</v>
      </c>
      <c r="B107" s="22" t="str">
        <f>T("01270016422")</f>
        <v>01270016422</v>
      </c>
      <c r="C107" s="20" t="s">
        <v>132</v>
      </c>
      <c r="D107" s="22" t="s">
        <v>133</v>
      </c>
      <c r="E107" s="14">
        <v>2</v>
      </c>
      <c r="F107" s="20" t="s">
        <v>125</v>
      </c>
      <c r="G107" s="22">
        <v>1324042438</v>
      </c>
      <c r="H107" s="17"/>
    </row>
    <row r="108" spans="1:8" ht="21.95" customHeight="1" x14ac:dyDescent="0.3">
      <c r="A108" s="11">
        <v>104</v>
      </c>
      <c r="B108" s="22" t="str">
        <f>T("01270016439")</f>
        <v>01270016439</v>
      </c>
      <c r="C108" s="20" t="s">
        <v>134</v>
      </c>
      <c r="D108" s="22" t="s">
        <v>135</v>
      </c>
      <c r="E108" s="14">
        <v>2</v>
      </c>
      <c r="F108" s="20" t="s">
        <v>7</v>
      </c>
      <c r="G108" s="22">
        <v>1722608649</v>
      </c>
      <c r="H108" s="17"/>
    </row>
    <row r="109" spans="1:8" ht="21.95" customHeight="1" x14ac:dyDescent="0.3">
      <c r="A109" s="11">
        <v>105</v>
      </c>
      <c r="B109" s="22" t="str">
        <f>T("01270016481")</f>
        <v>01270016481</v>
      </c>
      <c r="C109" s="20" t="s">
        <v>137</v>
      </c>
      <c r="D109" s="22" t="s">
        <v>138</v>
      </c>
      <c r="E109" s="14">
        <v>2</v>
      </c>
      <c r="F109" s="20" t="s">
        <v>125</v>
      </c>
      <c r="G109" s="22">
        <v>1313295683</v>
      </c>
      <c r="H109" s="17"/>
    </row>
    <row r="110" spans="1:8" ht="21.95" customHeight="1" x14ac:dyDescent="0.3">
      <c r="A110" s="11">
        <v>106</v>
      </c>
      <c r="B110" s="22" t="str">
        <f>T("01270016500")</f>
        <v>01270016500</v>
      </c>
      <c r="C110" s="20" t="s">
        <v>139</v>
      </c>
      <c r="D110" s="22" t="s">
        <v>140</v>
      </c>
      <c r="E110" s="14">
        <v>2</v>
      </c>
      <c r="F110" s="20" t="s">
        <v>7</v>
      </c>
      <c r="G110" s="22">
        <v>1750824174</v>
      </c>
      <c r="H110" s="17"/>
    </row>
    <row r="111" spans="1:8" ht="21.95" customHeight="1" x14ac:dyDescent="0.3">
      <c r="A111" s="11">
        <v>107</v>
      </c>
      <c r="B111" s="22" t="str">
        <f>T("01270016535")</f>
        <v>01270016535</v>
      </c>
      <c r="C111" s="20" t="s">
        <v>141</v>
      </c>
      <c r="D111" s="22" t="s">
        <v>142</v>
      </c>
      <c r="E111" s="14">
        <v>2</v>
      </c>
      <c r="F111" s="20" t="s">
        <v>7</v>
      </c>
      <c r="G111" s="22">
        <v>1315495845</v>
      </c>
      <c r="H111" s="17"/>
    </row>
    <row r="112" spans="1:8" ht="21.95" customHeight="1" x14ac:dyDescent="0.3">
      <c r="A112" s="11">
        <v>108</v>
      </c>
      <c r="B112" s="22" t="str">
        <f>T("01270016554")</f>
        <v>01270016554</v>
      </c>
      <c r="C112" s="20" t="s">
        <v>143</v>
      </c>
      <c r="D112" s="22" t="s">
        <v>144</v>
      </c>
      <c r="E112" s="14">
        <v>2</v>
      </c>
      <c r="F112" s="20" t="s">
        <v>7</v>
      </c>
      <c r="G112" s="22">
        <v>1324042436</v>
      </c>
      <c r="H112" s="17"/>
    </row>
    <row r="113" spans="1:8" ht="21.95" customHeight="1" x14ac:dyDescent="0.3">
      <c r="A113" s="11">
        <v>109</v>
      </c>
      <c r="B113" s="22" t="str">
        <f>T("01270016599")</f>
        <v>01270016599</v>
      </c>
      <c r="C113" s="20" t="s">
        <v>147</v>
      </c>
      <c r="D113" s="22" t="s">
        <v>148</v>
      </c>
      <c r="E113" s="14">
        <v>2</v>
      </c>
      <c r="F113" s="20" t="s">
        <v>125</v>
      </c>
      <c r="G113" s="22">
        <v>1738064091</v>
      </c>
      <c r="H113" s="17"/>
    </row>
    <row r="114" spans="1:8" ht="21.95" customHeight="1" x14ac:dyDescent="0.3">
      <c r="A114" s="11">
        <v>110</v>
      </c>
      <c r="B114" s="22" t="str">
        <f>T("01270016618")</f>
        <v>01270016618</v>
      </c>
      <c r="C114" s="20" t="s">
        <v>149</v>
      </c>
      <c r="D114" s="22" t="s">
        <v>150</v>
      </c>
      <c r="E114" s="14">
        <v>2</v>
      </c>
      <c r="F114" s="20" t="s">
        <v>7</v>
      </c>
      <c r="G114" s="22">
        <v>1324105407</v>
      </c>
      <c r="H114" s="17"/>
    </row>
    <row r="115" spans="1:8" ht="21.95" customHeight="1" x14ac:dyDescent="0.3">
      <c r="A115" s="11">
        <v>111</v>
      </c>
      <c r="B115" s="22" t="str">
        <f>T("01270016633")</f>
        <v>01270016633</v>
      </c>
      <c r="C115" s="20" t="s">
        <v>151</v>
      </c>
      <c r="D115" s="22" t="s">
        <v>152</v>
      </c>
      <c r="E115" s="14">
        <v>2</v>
      </c>
      <c r="F115" s="20" t="s">
        <v>7</v>
      </c>
      <c r="G115" s="22">
        <v>1750828578</v>
      </c>
      <c r="H115" s="17"/>
    </row>
    <row r="116" spans="1:8" ht="21.95" customHeight="1" x14ac:dyDescent="0.3">
      <c r="A116" s="11">
        <v>112</v>
      </c>
      <c r="B116" s="22" t="str">
        <f>T("01270016647")</f>
        <v>01270016647</v>
      </c>
      <c r="C116" s="20" t="s">
        <v>153</v>
      </c>
      <c r="D116" s="22" t="s">
        <v>155</v>
      </c>
      <c r="E116" s="14">
        <v>2</v>
      </c>
      <c r="F116" s="20" t="s">
        <v>7</v>
      </c>
      <c r="G116" s="22">
        <v>1788086755</v>
      </c>
      <c r="H116" s="17"/>
    </row>
    <row r="117" spans="1:8" ht="21.95" customHeight="1" x14ac:dyDescent="0.3">
      <c r="A117" s="11">
        <v>113</v>
      </c>
      <c r="B117" s="22" t="str">
        <f>T("01270016668")</f>
        <v>01270016668</v>
      </c>
      <c r="C117" s="20" t="s">
        <v>156</v>
      </c>
      <c r="D117" s="22" t="s">
        <v>157</v>
      </c>
      <c r="E117" s="14">
        <v>2</v>
      </c>
      <c r="F117" s="20" t="s">
        <v>7</v>
      </c>
      <c r="G117" s="22">
        <v>1788052346</v>
      </c>
      <c r="H117" s="17"/>
    </row>
    <row r="118" spans="1:8" ht="21.95" customHeight="1" x14ac:dyDescent="0.3">
      <c r="A118" s="11">
        <v>114</v>
      </c>
      <c r="B118" s="22" t="str">
        <f>T("01270016709")</f>
        <v>01270016709</v>
      </c>
      <c r="C118" s="20" t="s">
        <v>158</v>
      </c>
      <c r="D118" s="22" t="s">
        <v>133</v>
      </c>
      <c r="E118" s="14">
        <v>2</v>
      </c>
      <c r="F118" s="20" t="s">
        <v>125</v>
      </c>
      <c r="G118" s="22">
        <v>1324042451</v>
      </c>
      <c r="H118" s="17"/>
    </row>
    <row r="119" spans="1:8" ht="21.95" customHeight="1" x14ac:dyDescent="0.3">
      <c r="A119" s="11">
        <v>115</v>
      </c>
      <c r="B119" s="22" t="str">
        <f>T("01270016738")</f>
        <v>01270016738</v>
      </c>
      <c r="C119" s="20" t="s">
        <v>159</v>
      </c>
      <c r="D119" s="22" t="s">
        <v>160</v>
      </c>
      <c r="E119" s="14">
        <v>2</v>
      </c>
      <c r="F119" s="20" t="s">
        <v>125</v>
      </c>
      <c r="G119" s="22">
        <v>1741032049</v>
      </c>
      <c r="H119" s="17"/>
    </row>
    <row r="120" spans="1:8" ht="21.95" customHeight="1" x14ac:dyDescent="0.3">
      <c r="A120" s="11">
        <v>116</v>
      </c>
      <c r="B120" s="22" t="str">
        <f>T("01270016764")</f>
        <v>01270016764</v>
      </c>
      <c r="C120" s="20" t="s">
        <v>99</v>
      </c>
      <c r="D120" s="22" t="s">
        <v>161</v>
      </c>
      <c r="E120" s="14">
        <v>2</v>
      </c>
      <c r="F120" s="20" t="s">
        <v>125</v>
      </c>
      <c r="G120" s="22">
        <v>1755485558</v>
      </c>
      <c r="H120" s="17"/>
    </row>
    <row r="121" spans="1:8" ht="21.95" customHeight="1" x14ac:dyDescent="0.3">
      <c r="A121" s="11">
        <v>117</v>
      </c>
      <c r="B121" s="22" t="str">
        <f>T("01270016811")</f>
        <v>01270016811</v>
      </c>
      <c r="C121" s="20" t="s">
        <v>165</v>
      </c>
      <c r="D121" s="22" t="s">
        <v>166</v>
      </c>
      <c r="E121" s="14">
        <v>2</v>
      </c>
      <c r="F121" s="20" t="s">
        <v>125</v>
      </c>
      <c r="G121" s="22">
        <v>1773707867</v>
      </c>
      <c r="H121" s="17"/>
    </row>
    <row r="122" spans="1:8" ht="21.95" customHeight="1" x14ac:dyDescent="0.3">
      <c r="A122" s="11">
        <v>118</v>
      </c>
      <c r="B122" s="22" t="str">
        <f>T("01270016833")</f>
        <v>01270016833</v>
      </c>
      <c r="C122" s="20" t="s">
        <v>29</v>
      </c>
      <c r="D122" s="22" t="s">
        <v>142</v>
      </c>
      <c r="E122" s="14">
        <v>2</v>
      </c>
      <c r="F122" s="20" t="s">
        <v>7</v>
      </c>
      <c r="G122" s="22">
        <v>1721547855</v>
      </c>
      <c r="H122" s="17"/>
    </row>
    <row r="123" spans="1:8" ht="21.95" customHeight="1" x14ac:dyDescent="0.3">
      <c r="A123" s="11">
        <v>119</v>
      </c>
      <c r="B123" s="22" t="str">
        <f>T("01270016857")</f>
        <v>01270016857</v>
      </c>
      <c r="C123" s="20" t="s">
        <v>167</v>
      </c>
      <c r="D123" s="22" t="s">
        <v>168</v>
      </c>
      <c r="E123" s="14">
        <v>2</v>
      </c>
      <c r="F123" s="20" t="s">
        <v>7</v>
      </c>
      <c r="G123" s="22">
        <v>1755212460</v>
      </c>
      <c r="H123" s="17"/>
    </row>
    <row r="124" spans="1:8" ht="21.95" customHeight="1" x14ac:dyDescent="0.3">
      <c r="A124" s="11">
        <v>120</v>
      </c>
      <c r="B124" s="22" t="str">
        <f>T("01270016892")</f>
        <v>01270016892</v>
      </c>
      <c r="C124" s="20" t="s">
        <v>169</v>
      </c>
      <c r="D124" s="22" t="s">
        <v>170</v>
      </c>
      <c r="E124" s="14">
        <v>2</v>
      </c>
      <c r="F124" s="20" t="s">
        <v>7</v>
      </c>
      <c r="G124" s="22">
        <v>1324105138</v>
      </c>
      <c r="H124" s="17"/>
    </row>
    <row r="125" spans="1:8" ht="21.95" customHeight="1" x14ac:dyDescent="0.3">
      <c r="A125" s="11">
        <v>121</v>
      </c>
      <c r="B125" s="22" t="str">
        <f>T("01270016909")</f>
        <v>01270016909</v>
      </c>
      <c r="C125" s="20" t="s">
        <v>171</v>
      </c>
      <c r="D125" s="22" t="s">
        <v>172</v>
      </c>
      <c r="E125" s="14">
        <v>2</v>
      </c>
      <c r="F125" s="20" t="s">
        <v>7</v>
      </c>
      <c r="G125" s="22">
        <v>1781286783</v>
      </c>
      <c r="H125" s="17"/>
    </row>
    <row r="126" spans="1:8" ht="21.95" customHeight="1" x14ac:dyDescent="0.3">
      <c r="A126" s="11">
        <v>122</v>
      </c>
      <c r="B126" s="22" t="str">
        <f>T("01270016921")</f>
        <v>01270016921</v>
      </c>
      <c r="C126" s="20" t="s">
        <v>173</v>
      </c>
      <c r="D126" s="22" t="s">
        <v>174</v>
      </c>
      <c r="E126" s="14">
        <v>2</v>
      </c>
      <c r="F126" s="20" t="s">
        <v>125</v>
      </c>
      <c r="G126" s="22">
        <v>1739685918</v>
      </c>
      <c r="H126" s="17"/>
    </row>
    <row r="127" spans="1:8" ht="21.95" customHeight="1" x14ac:dyDescent="0.3">
      <c r="A127" s="11">
        <v>123</v>
      </c>
      <c r="B127" s="22" t="str">
        <f>T("01270016933")</f>
        <v>01270016933</v>
      </c>
      <c r="C127" s="20" t="s">
        <v>175</v>
      </c>
      <c r="D127" s="22" t="s">
        <v>176</v>
      </c>
      <c r="E127" s="14">
        <v>2</v>
      </c>
      <c r="F127" s="20" t="s">
        <v>7</v>
      </c>
      <c r="G127" s="22">
        <v>1744261985</v>
      </c>
      <c r="H127" s="17"/>
    </row>
    <row r="128" spans="1:8" ht="21.95" customHeight="1" x14ac:dyDescent="0.3">
      <c r="A128" s="11">
        <v>124</v>
      </c>
      <c r="B128" s="22" t="str">
        <f>T("01270016950")</f>
        <v>01270016950</v>
      </c>
      <c r="C128" s="20" t="s">
        <v>177</v>
      </c>
      <c r="D128" s="22" t="s">
        <v>178</v>
      </c>
      <c r="E128" s="14">
        <v>2</v>
      </c>
      <c r="F128" s="20" t="s">
        <v>125</v>
      </c>
      <c r="G128" s="22">
        <v>1721567317</v>
      </c>
      <c r="H128" s="17"/>
    </row>
    <row r="129" spans="1:8" ht="21.95" customHeight="1" x14ac:dyDescent="0.3">
      <c r="A129" s="11">
        <v>125</v>
      </c>
      <c r="B129" s="22" t="str">
        <f>T("01270016964")</f>
        <v>01270016964</v>
      </c>
      <c r="C129" s="20" t="s">
        <v>179</v>
      </c>
      <c r="D129" s="22" t="s">
        <v>180</v>
      </c>
      <c r="E129" s="14">
        <v>2</v>
      </c>
      <c r="F129" s="20" t="s">
        <v>125</v>
      </c>
      <c r="G129" s="22">
        <v>1788276833</v>
      </c>
      <c r="H129" s="17"/>
    </row>
    <row r="130" spans="1:8" ht="21.95" customHeight="1" x14ac:dyDescent="0.3">
      <c r="A130" s="11">
        <v>126</v>
      </c>
      <c r="B130" s="22" t="str">
        <f>T("01270016977")</f>
        <v>01270016977</v>
      </c>
      <c r="C130" s="20" t="s">
        <v>181</v>
      </c>
      <c r="D130" s="22" t="s">
        <v>182</v>
      </c>
      <c r="E130" s="14">
        <v>2</v>
      </c>
      <c r="F130" s="20" t="s">
        <v>125</v>
      </c>
      <c r="G130" s="22">
        <v>1709763077</v>
      </c>
      <c r="H130" s="17"/>
    </row>
    <row r="131" spans="1:8" ht="21.95" customHeight="1" x14ac:dyDescent="0.3">
      <c r="A131" s="11">
        <v>127</v>
      </c>
      <c r="B131" s="22" t="str">
        <f>T("01270016991")</f>
        <v>01270016991</v>
      </c>
      <c r="C131" s="20" t="s">
        <v>183</v>
      </c>
      <c r="D131" s="22" t="s">
        <v>184</v>
      </c>
      <c r="E131" s="14">
        <v>2</v>
      </c>
      <c r="F131" s="20" t="s">
        <v>125</v>
      </c>
      <c r="G131" s="22">
        <v>1784806279</v>
      </c>
      <c r="H131" s="17"/>
    </row>
    <row r="132" spans="1:8" ht="21.95" customHeight="1" x14ac:dyDescent="0.3">
      <c r="A132" s="11">
        <v>128</v>
      </c>
      <c r="B132" s="22" t="str">
        <f>T("01270017011")</f>
        <v>01270017011</v>
      </c>
      <c r="C132" s="20" t="s">
        <v>185</v>
      </c>
      <c r="D132" s="22" t="s">
        <v>186</v>
      </c>
      <c r="E132" s="14">
        <v>2</v>
      </c>
      <c r="F132" s="20" t="s">
        <v>125</v>
      </c>
      <c r="G132" s="22">
        <v>1306198854</v>
      </c>
      <c r="H132" s="17"/>
    </row>
    <row r="133" spans="1:8" ht="21.95" customHeight="1" x14ac:dyDescent="0.3">
      <c r="A133" s="11">
        <v>129</v>
      </c>
      <c r="B133" s="22" t="str">
        <f>T("01270017019")</f>
        <v>01270017019</v>
      </c>
      <c r="C133" s="20" t="s">
        <v>187</v>
      </c>
      <c r="D133" s="22" t="s">
        <v>188</v>
      </c>
      <c r="E133" s="14">
        <v>2</v>
      </c>
      <c r="F133" s="20" t="s">
        <v>125</v>
      </c>
      <c r="G133" s="22">
        <v>1324105228</v>
      </c>
      <c r="H133" s="17"/>
    </row>
    <row r="134" spans="1:8" ht="21.95" customHeight="1" x14ac:dyDescent="0.3">
      <c r="A134" s="11">
        <v>130</v>
      </c>
      <c r="B134" s="22" t="str">
        <f>T("01270017057")</f>
        <v>01270017057</v>
      </c>
      <c r="C134" s="20" t="s">
        <v>189</v>
      </c>
      <c r="D134" s="22" t="s">
        <v>172</v>
      </c>
      <c r="E134" s="14">
        <v>2</v>
      </c>
      <c r="F134" s="20" t="s">
        <v>7</v>
      </c>
      <c r="G134" s="22">
        <v>1783033498</v>
      </c>
      <c r="H134" s="17"/>
    </row>
    <row r="135" spans="1:8" ht="21.95" customHeight="1" x14ac:dyDescent="0.3">
      <c r="A135" s="11">
        <v>131</v>
      </c>
      <c r="B135" s="22" t="str">
        <f>T("01270017075")</f>
        <v>01270017075</v>
      </c>
      <c r="C135" s="20" t="s">
        <v>190</v>
      </c>
      <c r="D135" s="22" t="s">
        <v>191</v>
      </c>
      <c r="E135" s="14">
        <v>2</v>
      </c>
      <c r="F135" s="20" t="s">
        <v>125</v>
      </c>
      <c r="G135" s="22">
        <v>1776864569</v>
      </c>
      <c r="H135" s="17"/>
    </row>
    <row r="136" spans="1:8" ht="21.95" customHeight="1" x14ac:dyDescent="0.3">
      <c r="A136" s="11">
        <v>132</v>
      </c>
      <c r="B136" s="22" t="str">
        <f>T("01270017092")</f>
        <v>01270017092</v>
      </c>
      <c r="C136" s="20" t="s">
        <v>192</v>
      </c>
      <c r="D136" s="22" t="s">
        <v>194</v>
      </c>
      <c r="E136" s="14">
        <v>2</v>
      </c>
      <c r="F136" s="20" t="s">
        <v>7</v>
      </c>
      <c r="G136" s="22">
        <v>1738186038</v>
      </c>
      <c r="H136" s="17"/>
    </row>
    <row r="137" spans="1:8" ht="21.95" customHeight="1" x14ac:dyDescent="0.3">
      <c r="A137" s="11">
        <v>133</v>
      </c>
      <c r="B137" s="22" t="str">
        <f>T("01270017130")</f>
        <v>01270017130</v>
      </c>
      <c r="C137" s="20" t="s">
        <v>198</v>
      </c>
      <c r="D137" s="22" t="s">
        <v>199</v>
      </c>
      <c r="E137" s="14">
        <v>2</v>
      </c>
      <c r="F137" s="20" t="s">
        <v>125</v>
      </c>
      <c r="G137" s="22">
        <v>1781285301</v>
      </c>
      <c r="H137" s="17"/>
    </row>
    <row r="138" spans="1:8" ht="21.95" customHeight="1" x14ac:dyDescent="0.3">
      <c r="A138" s="11">
        <v>134</v>
      </c>
      <c r="B138" s="22" t="str">
        <f>T("01270017142")</f>
        <v>01270017142</v>
      </c>
      <c r="C138" s="20" t="s">
        <v>200</v>
      </c>
      <c r="D138" s="22" t="s">
        <v>150</v>
      </c>
      <c r="E138" s="14">
        <v>2</v>
      </c>
      <c r="F138" s="20" t="s">
        <v>125</v>
      </c>
      <c r="G138" s="22">
        <v>1984424888</v>
      </c>
      <c r="H138" s="17"/>
    </row>
    <row r="139" spans="1:8" ht="21.95" customHeight="1" x14ac:dyDescent="0.3">
      <c r="A139" s="11">
        <v>135</v>
      </c>
      <c r="B139" s="22" t="str">
        <f>T("01270017177")</f>
        <v>01270017177</v>
      </c>
      <c r="C139" s="20" t="s">
        <v>38</v>
      </c>
      <c r="D139" s="22" t="s">
        <v>203</v>
      </c>
      <c r="E139" s="14">
        <v>2</v>
      </c>
      <c r="F139" s="20" t="s">
        <v>7</v>
      </c>
      <c r="G139" s="22">
        <v>1704321469</v>
      </c>
      <c r="H139" s="17"/>
    </row>
    <row r="140" spans="1:8" ht="21.95" customHeight="1" x14ac:dyDescent="0.3">
      <c r="A140" s="11">
        <v>136</v>
      </c>
      <c r="B140" s="22" t="str">
        <f>T("01270017216")</f>
        <v>01270017216</v>
      </c>
      <c r="C140" s="20" t="s">
        <v>211</v>
      </c>
      <c r="D140" s="22" t="s">
        <v>212</v>
      </c>
      <c r="E140" s="14">
        <v>2</v>
      </c>
      <c r="F140" s="20" t="s">
        <v>125</v>
      </c>
      <c r="G140" s="22">
        <v>1777190769</v>
      </c>
      <c r="H140" s="17"/>
    </row>
    <row r="141" spans="1:8" ht="21.95" customHeight="1" x14ac:dyDescent="0.3">
      <c r="A141" s="11">
        <v>137</v>
      </c>
      <c r="B141" s="22" t="str">
        <f>T("01270017250")</f>
        <v>01270017250</v>
      </c>
      <c r="C141" s="20" t="s">
        <v>221</v>
      </c>
      <c r="D141" s="22" t="s">
        <v>222</v>
      </c>
      <c r="E141" s="14">
        <v>2</v>
      </c>
      <c r="F141" s="20" t="s">
        <v>125</v>
      </c>
      <c r="G141" s="22">
        <v>1773878375</v>
      </c>
      <c r="H141" s="17"/>
    </row>
    <row r="142" spans="1:8" ht="21.95" customHeight="1" x14ac:dyDescent="0.3">
      <c r="A142" s="11">
        <v>138</v>
      </c>
      <c r="B142" s="22" t="str">
        <f>T("01270017315")</f>
        <v>01270017315</v>
      </c>
      <c r="C142" s="20" t="s">
        <v>231</v>
      </c>
      <c r="D142" s="22" t="s">
        <v>232</v>
      </c>
      <c r="E142" s="14">
        <v>2</v>
      </c>
      <c r="F142" s="20" t="s">
        <v>125</v>
      </c>
      <c r="G142" s="22">
        <v>1305189105</v>
      </c>
      <c r="H142" s="17"/>
    </row>
    <row r="143" spans="1:8" ht="21.95" customHeight="1" x14ac:dyDescent="0.3">
      <c r="A143" s="11">
        <v>139</v>
      </c>
      <c r="B143" s="22" t="str">
        <f>T("01270017333")</f>
        <v>01270017333</v>
      </c>
      <c r="C143" s="20" t="s">
        <v>235</v>
      </c>
      <c r="D143" s="22" t="s">
        <v>236</v>
      </c>
      <c r="E143" s="14">
        <v>2</v>
      </c>
      <c r="F143" s="20" t="s">
        <v>125</v>
      </c>
      <c r="G143" s="22">
        <v>1324105540</v>
      </c>
      <c r="H143" s="17"/>
    </row>
    <row r="144" spans="1:8" ht="21.95" customHeight="1" x14ac:dyDescent="0.3">
      <c r="A144" s="11">
        <v>140</v>
      </c>
      <c r="B144" s="22" t="str">
        <f>T("01270017350")</f>
        <v>01270017350</v>
      </c>
      <c r="C144" s="20" t="s">
        <v>237</v>
      </c>
      <c r="D144" s="22" t="s">
        <v>238</v>
      </c>
      <c r="E144" s="14">
        <v>2</v>
      </c>
      <c r="F144" s="20" t="s">
        <v>7</v>
      </c>
      <c r="G144" s="22">
        <v>1324105220</v>
      </c>
      <c r="H144" s="17"/>
    </row>
    <row r="145" spans="1:8" ht="21.95" customHeight="1" x14ac:dyDescent="0.3">
      <c r="A145" s="11">
        <v>141</v>
      </c>
      <c r="B145" s="22" t="str">
        <f>T("01270017372")</f>
        <v>01270017372</v>
      </c>
      <c r="C145" s="20" t="s">
        <v>241</v>
      </c>
      <c r="D145" s="22" t="s">
        <v>242</v>
      </c>
      <c r="E145" s="14">
        <v>2</v>
      </c>
      <c r="F145" s="20" t="s">
        <v>7</v>
      </c>
      <c r="G145" s="22">
        <v>1324105135</v>
      </c>
      <c r="H145" s="17"/>
    </row>
    <row r="146" spans="1:8" ht="21.95" customHeight="1" x14ac:dyDescent="0.3">
      <c r="A146" s="11">
        <v>142</v>
      </c>
      <c r="B146" s="22" t="str">
        <f>T("01270017391")</f>
        <v>01270017391</v>
      </c>
      <c r="C146" s="20" t="s">
        <v>245</v>
      </c>
      <c r="D146" s="22" t="s">
        <v>246</v>
      </c>
      <c r="E146" s="14">
        <v>2</v>
      </c>
      <c r="F146" s="20" t="s">
        <v>7</v>
      </c>
      <c r="G146" s="22">
        <v>1324105325</v>
      </c>
      <c r="H146" s="17"/>
    </row>
    <row r="147" spans="1:8" ht="21.95" customHeight="1" x14ac:dyDescent="0.3">
      <c r="A147" s="11">
        <v>143</v>
      </c>
      <c r="B147" s="22" t="str">
        <f>T("01270018452")</f>
        <v>01270018452</v>
      </c>
      <c r="C147" s="20" t="s">
        <v>325</v>
      </c>
      <c r="D147" s="22" t="s">
        <v>326</v>
      </c>
      <c r="E147" s="14">
        <v>2</v>
      </c>
      <c r="F147" s="20" t="s">
        <v>7</v>
      </c>
      <c r="G147" s="22">
        <v>1324105406</v>
      </c>
      <c r="H147" s="17"/>
    </row>
    <row r="148" spans="1:8" ht="21.95" customHeight="1" x14ac:dyDescent="0.3">
      <c r="A148" s="11">
        <v>144</v>
      </c>
      <c r="B148" s="22" t="str">
        <f>T("01270018468")</f>
        <v>01270018468</v>
      </c>
      <c r="C148" s="20" t="s">
        <v>327</v>
      </c>
      <c r="D148" s="22" t="s">
        <v>328</v>
      </c>
      <c r="E148" s="14">
        <v>2</v>
      </c>
      <c r="F148" s="20" t="s">
        <v>125</v>
      </c>
      <c r="G148" s="22">
        <v>1714229158</v>
      </c>
      <c r="H148" s="17"/>
    </row>
    <row r="149" spans="1:8" ht="21.95" customHeight="1" x14ac:dyDescent="0.3">
      <c r="A149" s="11">
        <v>145</v>
      </c>
      <c r="B149" s="22" t="str">
        <f>T("01270018475")</f>
        <v>01270018475</v>
      </c>
      <c r="C149" s="20" t="s">
        <v>329</v>
      </c>
      <c r="D149" s="22" t="s">
        <v>330</v>
      </c>
      <c r="E149" s="14">
        <v>2</v>
      </c>
      <c r="F149" s="20" t="s">
        <v>125</v>
      </c>
      <c r="G149" s="22">
        <v>1750498386</v>
      </c>
      <c r="H149" s="17"/>
    </row>
    <row r="150" spans="1:8" ht="21.95" customHeight="1" x14ac:dyDescent="0.3">
      <c r="A150" s="11">
        <v>146</v>
      </c>
      <c r="B150" s="22" t="str">
        <f>T("01270018483")</f>
        <v>01270018483</v>
      </c>
      <c r="C150" s="20" t="s">
        <v>331</v>
      </c>
      <c r="D150" s="22" t="s">
        <v>332</v>
      </c>
      <c r="E150" s="14">
        <v>2</v>
      </c>
      <c r="F150" s="20" t="s">
        <v>7</v>
      </c>
      <c r="G150" s="22">
        <v>1789207167</v>
      </c>
      <c r="H150" s="17"/>
    </row>
    <row r="151" spans="1:8" ht="21.95" customHeight="1" x14ac:dyDescent="0.3">
      <c r="A151" s="11">
        <v>147</v>
      </c>
      <c r="B151" s="22" t="str">
        <f>T("01270018488")</f>
        <v>01270018488</v>
      </c>
      <c r="C151" s="20" t="s">
        <v>333</v>
      </c>
      <c r="D151" s="22" t="s">
        <v>172</v>
      </c>
      <c r="E151" s="14">
        <v>2</v>
      </c>
      <c r="F151" s="20" t="s">
        <v>7</v>
      </c>
      <c r="G151" s="22">
        <v>1977610194</v>
      </c>
      <c r="H151" s="17"/>
    </row>
    <row r="152" spans="1:8" ht="21.95" customHeight="1" x14ac:dyDescent="0.3">
      <c r="A152" s="11">
        <v>148</v>
      </c>
      <c r="B152" s="22" t="str">
        <f>T("01270018495")</f>
        <v>01270018495</v>
      </c>
      <c r="C152" s="20" t="s">
        <v>334</v>
      </c>
      <c r="D152" s="22" t="s">
        <v>335</v>
      </c>
      <c r="E152" s="14">
        <v>2</v>
      </c>
      <c r="F152" s="20" t="s">
        <v>336</v>
      </c>
      <c r="G152" s="22">
        <v>1744897670</v>
      </c>
      <c r="H152" s="17"/>
    </row>
    <row r="153" spans="1:8" ht="21.95" customHeight="1" x14ac:dyDescent="0.3">
      <c r="A153" s="11">
        <v>149</v>
      </c>
      <c r="B153" s="22" t="str">
        <f>T("01270018503")</f>
        <v>01270018503</v>
      </c>
      <c r="C153" s="20" t="s">
        <v>337</v>
      </c>
      <c r="D153" s="22" t="s">
        <v>338</v>
      </c>
      <c r="E153" s="14">
        <v>2</v>
      </c>
      <c r="F153" s="20" t="s">
        <v>7</v>
      </c>
      <c r="G153" s="22">
        <v>1774486426</v>
      </c>
      <c r="H153" s="17"/>
    </row>
    <row r="154" spans="1:8" ht="21.95" customHeight="1" x14ac:dyDescent="0.3">
      <c r="A154" s="11">
        <v>150</v>
      </c>
      <c r="B154" s="22" t="str">
        <f>T("01270018509")</f>
        <v>01270018509</v>
      </c>
      <c r="C154" s="20" t="s">
        <v>339</v>
      </c>
      <c r="D154" s="22" t="s">
        <v>340</v>
      </c>
      <c r="E154" s="14">
        <v>2</v>
      </c>
      <c r="F154" s="20" t="s">
        <v>125</v>
      </c>
      <c r="G154" s="22">
        <v>1745370058</v>
      </c>
      <c r="H154" s="17"/>
    </row>
    <row r="155" spans="1:8" ht="21.95" customHeight="1" x14ac:dyDescent="0.3">
      <c r="A155" s="11">
        <v>151</v>
      </c>
      <c r="B155" s="22" t="str">
        <f>T("01270018524")</f>
        <v>01270018524</v>
      </c>
      <c r="C155" s="20" t="s">
        <v>341</v>
      </c>
      <c r="D155" s="22" t="s">
        <v>342</v>
      </c>
      <c r="E155" s="14">
        <v>2</v>
      </c>
      <c r="F155" s="20" t="s">
        <v>125</v>
      </c>
      <c r="G155" s="22">
        <v>1784011896</v>
      </c>
      <c r="H155" s="17"/>
    </row>
    <row r="156" spans="1:8" ht="21.95" customHeight="1" x14ac:dyDescent="0.3">
      <c r="A156" s="11">
        <v>152</v>
      </c>
      <c r="B156" s="22" t="str">
        <f>T("01270018532")</f>
        <v>01270018532</v>
      </c>
      <c r="C156" s="20" t="s">
        <v>343</v>
      </c>
      <c r="D156" s="22" t="s">
        <v>344</v>
      </c>
      <c r="E156" s="14">
        <v>2</v>
      </c>
      <c r="F156" s="20" t="s">
        <v>125</v>
      </c>
      <c r="G156" s="22">
        <v>1756501928</v>
      </c>
      <c r="H156" s="17"/>
    </row>
    <row r="157" spans="1:8" ht="21.95" customHeight="1" x14ac:dyDescent="0.3">
      <c r="A157" s="11">
        <v>153</v>
      </c>
      <c r="B157" s="22" t="str">
        <f>T("01270018541")</f>
        <v>01270018541</v>
      </c>
      <c r="C157" s="20" t="s">
        <v>345</v>
      </c>
      <c r="D157" s="22" t="s">
        <v>347</v>
      </c>
      <c r="E157" s="14">
        <v>2</v>
      </c>
      <c r="F157" s="20" t="s">
        <v>125</v>
      </c>
      <c r="G157" s="22">
        <v>1755223523</v>
      </c>
      <c r="H157" s="17"/>
    </row>
    <row r="158" spans="1:8" ht="21.95" customHeight="1" x14ac:dyDescent="0.3">
      <c r="A158" s="11">
        <v>154</v>
      </c>
      <c r="B158" s="22" t="str">
        <f>T("01270018558")</f>
        <v>01270018558</v>
      </c>
      <c r="C158" s="20" t="s">
        <v>156</v>
      </c>
      <c r="D158" s="22" t="s">
        <v>348</v>
      </c>
      <c r="E158" s="14">
        <v>2</v>
      </c>
      <c r="F158" s="20" t="s">
        <v>125</v>
      </c>
      <c r="G158" s="22">
        <v>1324105342</v>
      </c>
      <c r="H158" s="17"/>
    </row>
    <row r="159" spans="1:8" ht="21.95" customHeight="1" x14ac:dyDescent="0.3">
      <c r="A159" s="11">
        <v>155</v>
      </c>
      <c r="B159" s="22" t="str">
        <f>T("01270018564")</f>
        <v>01270018564</v>
      </c>
      <c r="C159" s="20" t="s">
        <v>349</v>
      </c>
      <c r="D159" s="22" t="s">
        <v>350</v>
      </c>
      <c r="E159" s="14">
        <v>2</v>
      </c>
      <c r="F159" s="20" t="s">
        <v>125</v>
      </c>
      <c r="G159" s="22">
        <v>1774160881</v>
      </c>
      <c r="H159" s="17"/>
    </row>
    <row r="160" spans="1:8" ht="21.95" customHeight="1" x14ac:dyDescent="0.3">
      <c r="A160" s="11">
        <v>156</v>
      </c>
      <c r="B160" s="22" t="str">
        <f>T("01270018576")</f>
        <v>01270018576</v>
      </c>
      <c r="C160" s="20" t="s">
        <v>351</v>
      </c>
      <c r="D160" s="22" t="s">
        <v>352</v>
      </c>
      <c r="E160" s="14">
        <v>2</v>
      </c>
      <c r="F160" s="20" t="s">
        <v>7</v>
      </c>
      <c r="G160" s="22">
        <v>1324105416</v>
      </c>
      <c r="H160" s="17"/>
    </row>
    <row r="161" spans="1:8" ht="21.95" customHeight="1" x14ac:dyDescent="0.3">
      <c r="A161" s="11">
        <v>157</v>
      </c>
      <c r="B161" s="22" t="str">
        <f>T("01270018589")</f>
        <v>01270018589</v>
      </c>
      <c r="C161" s="20" t="s">
        <v>353</v>
      </c>
      <c r="D161" s="22" t="s">
        <v>354</v>
      </c>
      <c r="E161" s="14">
        <v>2</v>
      </c>
      <c r="F161" s="20" t="s">
        <v>125</v>
      </c>
      <c r="G161" s="22">
        <v>1723120233</v>
      </c>
      <c r="H161" s="17"/>
    </row>
    <row r="162" spans="1:8" ht="21.95" customHeight="1" x14ac:dyDescent="0.3">
      <c r="A162" s="11">
        <v>158</v>
      </c>
      <c r="B162" s="22" t="str">
        <f>T("01270018616")</f>
        <v>01270018616</v>
      </c>
      <c r="C162" s="20" t="s">
        <v>355</v>
      </c>
      <c r="D162" s="22" t="s">
        <v>356</v>
      </c>
      <c r="E162" s="14">
        <v>2</v>
      </c>
      <c r="F162" s="20" t="s">
        <v>7</v>
      </c>
      <c r="G162" s="22">
        <v>1761195918</v>
      </c>
      <c r="H162" s="17"/>
    </row>
    <row r="163" spans="1:8" ht="21.95" customHeight="1" x14ac:dyDescent="0.3">
      <c r="A163" s="11">
        <v>159</v>
      </c>
      <c r="B163" s="22" t="str">
        <f>T("01270018646")</f>
        <v>01270018646</v>
      </c>
      <c r="C163" s="20" t="s">
        <v>357</v>
      </c>
      <c r="D163" s="22" t="s">
        <v>358</v>
      </c>
      <c r="E163" s="14">
        <v>2</v>
      </c>
      <c r="F163" s="20" t="s">
        <v>125</v>
      </c>
      <c r="G163" s="22">
        <v>1324042002</v>
      </c>
      <c r="H163" s="17"/>
    </row>
    <row r="164" spans="1:8" ht="21.95" customHeight="1" x14ac:dyDescent="0.3">
      <c r="A164" s="11">
        <v>160</v>
      </c>
      <c r="B164" s="22" t="str">
        <f>T("01270018708")</f>
        <v>01270018708</v>
      </c>
      <c r="C164" s="20" t="s">
        <v>363</v>
      </c>
      <c r="D164" s="22" t="s">
        <v>364</v>
      </c>
      <c r="E164" s="14">
        <v>2</v>
      </c>
      <c r="F164" s="20" t="s">
        <v>7</v>
      </c>
      <c r="G164" s="22">
        <v>1773872171</v>
      </c>
      <c r="H164" s="17"/>
    </row>
    <row r="165" spans="1:8" ht="21.95" customHeight="1" x14ac:dyDescent="0.3">
      <c r="A165" s="11">
        <v>161</v>
      </c>
      <c r="B165" s="22" t="str">
        <f>T("01270018725")</f>
        <v>01270018725</v>
      </c>
      <c r="C165" s="20" t="s">
        <v>365</v>
      </c>
      <c r="D165" s="22" t="s">
        <v>366</v>
      </c>
      <c r="E165" s="14">
        <v>2</v>
      </c>
      <c r="F165" s="20" t="s">
        <v>7</v>
      </c>
      <c r="G165" s="22">
        <v>1723993907</v>
      </c>
      <c r="H165" s="17"/>
    </row>
    <row r="166" spans="1:8" ht="21.95" customHeight="1" x14ac:dyDescent="0.3">
      <c r="A166" s="11">
        <v>162</v>
      </c>
      <c r="B166" s="22" t="str">
        <f>T("01270018740")</f>
        <v>01270018740</v>
      </c>
      <c r="C166" s="20" t="s">
        <v>367</v>
      </c>
      <c r="D166" s="22" t="s">
        <v>368</v>
      </c>
      <c r="E166" s="14">
        <v>2</v>
      </c>
      <c r="F166" s="20" t="s">
        <v>7</v>
      </c>
      <c r="G166" s="22">
        <v>1750151034</v>
      </c>
      <c r="H166" s="17"/>
    </row>
    <row r="167" spans="1:8" ht="21.95" customHeight="1" x14ac:dyDescent="0.3">
      <c r="A167" s="11">
        <v>163</v>
      </c>
      <c r="B167" s="22" t="str">
        <f>T("01270018758")</f>
        <v>01270018758</v>
      </c>
      <c r="C167" s="20" t="s">
        <v>347</v>
      </c>
      <c r="D167" s="22" t="s">
        <v>369</v>
      </c>
      <c r="E167" s="14">
        <v>2</v>
      </c>
      <c r="F167" s="20" t="s">
        <v>7</v>
      </c>
      <c r="G167" s="22">
        <v>1761822426</v>
      </c>
      <c r="H167" s="17"/>
    </row>
    <row r="168" spans="1:8" ht="21.95" customHeight="1" x14ac:dyDescent="0.3">
      <c r="A168" s="11">
        <v>164</v>
      </c>
      <c r="B168" s="22" t="str">
        <f>T("01270018769")</f>
        <v>01270018769</v>
      </c>
      <c r="C168" s="20" t="s">
        <v>370</v>
      </c>
      <c r="D168" s="22" t="s">
        <v>371</v>
      </c>
      <c r="E168" s="14">
        <v>2</v>
      </c>
      <c r="F168" s="20" t="s">
        <v>125</v>
      </c>
      <c r="G168" s="22">
        <v>1765108800</v>
      </c>
      <c r="H168" s="17"/>
    </row>
    <row r="169" spans="1:8" ht="21.95" customHeight="1" x14ac:dyDescent="0.3">
      <c r="A169" s="11">
        <v>165</v>
      </c>
      <c r="B169" s="22" t="str">
        <f>T("01270018794")</f>
        <v>01270018794</v>
      </c>
      <c r="C169" s="20" t="s">
        <v>372</v>
      </c>
      <c r="D169" s="22" t="s">
        <v>373</v>
      </c>
      <c r="E169" s="14">
        <v>2</v>
      </c>
      <c r="F169" s="20" t="s">
        <v>125</v>
      </c>
      <c r="G169" s="22">
        <v>1733707890</v>
      </c>
      <c r="H169" s="17"/>
    </row>
    <row r="170" spans="1:8" ht="21.95" customHeight="1" x14ac:dyDescent="0.3">
      <c r="A170" s="11">
        <v>166</v>
      </c>
      <c r="B170" s="22" t="str">
        <f>T("01270018812")</f>
        <v>01270018812</v>
      </c>
      <c r="C170" s="20" t="s">
        <v>374</v>
      </c>
      <c r="D170" s="22" t="s">
        <v>375</v>
      </c>
      <c r="E170" s="14">
        <v>2</v>
      </c>
      <c r="F170" s="20" t="s">
        <v>7</v>
      </c>
      <c r="G170" s="22">
        <v>1774272384</v>
      </c>
      <c r="H170" s="17"/>
    </row>
    <row r="171" spans="1:8" ht="21.95" customHeight="1" x14ac:dyDescent="0.3">
      <c r="A171" s="11">
        <v>167</v>
      </c>
      <c r="B171" s="22" t="str">
        <f>T("01270018863")</f>
        <v>01270018863</v>
      </c>
      <c r="C171" s="20" t="s">
        <v>376</v>
      </c>
      <c r="D171" s="22" t="s">
        <v>377</v>
      </c>
      <c r="E171" s="14">
        <v>2</v>
      </c>
      <c r="F171" s="20" t="s">
        <v>125</v>
      </c>
      <c r="G171" s="22">
        <v>1788276566</v>
      </c>
      <c r="H171" s="17"/>
    </row>
    <row r="172" spans="1:8" ht="21.95" customHeight="1" x14ac:dyDescent="0.3">
      <c r="A172" s="11">
        <v>168</v>
      </c>
      <c r="B172" s="22" t="str">
        <f>T("01270018877")</f>
        <v>01270018877</v>
      </c>
      <c r="C172" s="20" t="s">
        <v>378</v>
      </c>
      <c r="D172" s="22" t="s">
        <v>379</v>
      </c>
      <c r="E172" s="14">
        <v>2</v>
      </c>
      <c r="F172" s="20" t="s">
        <v>7</v>
      </c>
      <c r="G172" s="22">
        <v>1779111734</v>
      </c>
      <c r="H172" s="17"/>
    </row>
    <row r="173" spans="1:8" ht="21.95" customHeight="1" x14ac:dyDescent="0.3">
      <c r="A173" s="11">
        <v>169</v>
      </c>
      <c r="B173" s="22" t="str">
        <f>T("01270018888")</f>
        <v>01270018888</v>
      </c>
      <c r="C173" s="20" t="s">
        <v>380</v>
      </c>
      <c r="D173" s="22" t="s">
        <v>381</v>
      </c>
      <c r="E173" s="14">
        <v>2</v>
      </c>
      <c r="F173" s="20" t="s">
        <v>125</v>
      </c>
      <c r="G173" s="22">
        <v>1751600544</v>
      </c>
      <c r="H173" s="17"/>
    </row>
    <row r="174" spans="1:8" ht="21.95" customHeight="1" x14ac:dyDescent="0.3">
      <c r="A174" s="11">
        <v>170</v>
      </c>
      <c r="B174" s="22" t="str">
        <f>T("01270018899")</f>
        <v>01270018899</v>
      </c>
      <c r="C174" s="20" t="s">
        <v>382</v>
      </c>
      <c r="D174" s="22" t="s">
        <v>383</v>
      </c>
      <c r="E174" s="14">
        <v>2</v>
      </c>
      <c r="F174" s="20" t="s">
        <v>7</v>
      </c>
      <c r="G174" s="22">
        <v>1751194423</v>
      </c>
      <c r="H174" s="17"/>
    </row>
    <row r="175" spans="1:8" ht="21.95" customHeight="1" x14ac:dyDescent="0.3">
      <c r="A175" s="11">
        <v>171</v>
      </c>
      <c r="B175" s="22" t="str">
        <f>T("01270018905")</f>
        <v>01270018905</v>
      </c>
      <c r="C175" s="20" t="s">
        <v>384</v>
      </c>
      <c r="D175" s="22" t="s">
        <v>385</v>
      </c>
      <c r="E175" s="14">
        <v>2</v>
      </c>
      <c r="F175" s="20" t="s">
        <v>125</v>
      </c>
      <c r="G175" s="22">
        <v>1745368875</v>
      </c>
      <c r="H175" s="17"/>
    </row>
    <row r="176" spans="1:8" ht="21.95" customHeight="1" x14ac:dyDescent="0.3">
      <c r="A176" s="11">
        <v>172</v>
      </c>
      <c r="B176" s="22" t="str">
        <f>T("01270018923")</f>
        <v>01270018923</v>
      </c>
      <c r="C176" s="20" t="s">
        <v>386</v>
      </c>
      <c r="D176" s="22" t="s">
        <v>387</v>
      </c>
      <c r="E176" s="14">
        <v>2</v>
      </c>
      <c r="F176" s="20" t="s">
        <v>7</v>
      </c>
      <c r="G176" s="22">
        <v>1932341701</v>
      </c>
      <c r="H176" s="17"/>
    </row>
    <row r="177" spans="1:8" ht="21.95" customHeight="1" x14ac:dyDescent="0.3">
      <c r="A177" s="11">
        <v>173</v>
      </c>
      <c r="B177" s="22" t="str">
        <f>T("01270018931")</f>
        <v>01270018931</v>
      </c>
      <c r="C177" s="20" t="s">
        <v>388</v>
      </c>
      <c r="D177" s="22" t="s">
        <v>390</v>
      </c>
      <c r="E177" s="14">
        <v>2</v>
      </c>
      <c r="F177" s="20" t="s">
        <v>125</v>
      </c>
      <c r="G177" s="22">
        <v>1734868768</v>
      </c>
      <c r="H177" s="17"/>
    </row>
    <row r="178" spans="1:8" ht="21.95" customHeight="1" x14ac:dyDescent="0.3">
      <c r="A178" s="11">
        <v>174</v>
      </c>
      <c r="B178" s="22" t="str">
        <f>T("01270018946")</f>
        <v>01270018946</v>
      </c>
      <c r="C178" s="20" t="s">
        <v>227</v>
      </c>
      <c r="D178" s="22" t="s">
        <v>160</v>
      </c>
      <c r="E178" s="14">
        <v>2</v>
      </c>
      <c r="F178" s="20" t="s">
        <v>125</v>
      </c>
      <c r="G178" s="22">
        <v>1745830542</v>
      </c>
      <c r="H178" s="17"/>
    </row>
    <row r="179" spans="1:8" ht="21.95" customHeight="1" x14ac:dyDescent="0.3">
      <c r="A179" s="11">
        <v>175</v>
      </c>
      <c r="B179" s="22" t="str">
        <f>T("01270018952")</f>
        <v>01270018952</v>
      </c>
      <c r="C179" s="20" t="s">
        <v>391</v>
      </c>
      <c r="D179" s="22" t="s">
        <v>392</v>
      </c>
      <c r="E179" s="14">
        <v>2</v>
      </c>
      <c r="F179" s="20" t="s">
        <v>125</v>
      </c>
      <c r="G179" s="22">
        <v>1796007398</v>
      </c>
      <c r="H179" s="17"/>
    </row>
    <row r="180" spans="1:8" ht="21.95" customHeight="1" x14ac:dyDescent="0.3">
      <c r="A180" s="11">
        <v>176</v>
      </c>
      <c r="B180" s="22" t="str">
        <f>T("01270018958")</f>
        <v>01270018958</v>
      </c>
      <c r="C180" s="20" t="s">
        <v>393</v>
      </c>
      <c r="D180" s="22" t="s">
        <v>394</v>
      </c>
      <c r="E180" s="14">
        <v>2</v>
      </c>
      <c r="F180" s="20" t="s">
        <v>125</v>
      </c>
      <c r="G180" s="22">
        <v>1767031785</v>
      </c>
      <c r="H180" s="17"/>
    </row>
    <row r="181" spans="1:8" ht="21.95" customHeight="1" x14ac:dyDescent="0.3">
      <c r="A181" s="11">
        <v>177</v>
      </c>
      <c r="B181" s="22" t="str">
        <f>T("01270078850")</f>
        <v>01270078850</v>
      </c>
      <c r="C181" s="20" t="s">
        <v>1177</v>
      </c>
      <c r="D181" s="22" t="s">
        <v>1178</v>
      </c>
      <c r="E181" s="14">
        <v>2</v>
      </c>
      <c r="F181" s="20" t="s">
        <v>125</v>
      </c>
      <c r="G181" s="22">
        <v>1792796518</v>
      </c>
      <c r="H181" s="17"/>
    </row>
    <row r="182" spans="1:8" ht="21.95" customHeight="1" x14ac:dyDescent="0.3">
      <c r="A182" s="11">
        <v>178</v>
      </c>
      <c r="B182" s="22" t="str">
        <f>T("01270078855")</f>
        <v>01270078855</v>
      </c>
      <c r="C182" s="20" t="s">
        <v>1183</v>
      </c>
      <c r="D182" s="22" t="s">
        <v>304</v>
      </c>
      <c r="E182" s="14">
        <v>2</v>
      </c>
      <c r="F182" s="20" t="s">
        <v>7</v>
      </c>
      <c r="G182" s="22">
        <v>1747933513</v>
      </c>
      <c r="H182" s="17"/>
    </row>
    <row r="183" spans="1:8" ht="21.95" customHeight="1" x14ac:dyDescent="0.3">
      <c r="A183" s="11">
        <v>179</v>
      </c>
      <c r="B183" s="22" t="str">
        <f>T("01270079420")</f>
        <v>01270079420</v>
      </c>
      <c r="C183" s="20" t="s">
        <v>1232</v>
      </c>
      <c r="D183" s="22" t="s">
        <v>1233</v>
      </c>
      <c r="E183" s="14">
        <v>2</v>
      </c>
      <c r="F183" s="20" t="s">
        <v>125</v>
      </c>
      <c r="G183" s="22">
        <v>1743208987</v>
      </c>
      <c r="H183" s="17"/>
    </row>
    <row r="184" spans="1:8" ht="21.95" customHeight="1" x14ac:dyDescent="0.3">
      <c r="A184" s="11">
        <v>180</v>
      </c>
      <c r="B184" s="22" t="str">
        <f>T("01270090320")</f>
        <v>01270090320</v>
      </c>
      <c r="C184" s="20" t="s">
        <v>245</v>
      </c>
      <c r="D184" s="22" t="s">
        <v>1267</v>
      </c>
      <c r="E184" s="14">
        <v>2</v>
      </c>
      <c r="F184" s="20" t="s">
        <v>7</v>
      </c>
      <c r="G184" s="22">
        <v>1710478995</v>
      </c>
      <c r="H184" s="17"/>
    </row>
    <row r="185" spans="1:8" ht="21.95" customHeight="1" x14ac:dyDescent="0.3">
      <c r="A185" s="11">
        <v>181</v>
      </c>
      <c r="B185" s="22" t="str">
        <f>T("01270090916")</f>
        <v>01270090916</v>
      </c>
      <c r="C185" s="20" t="s">
        <v>1318</v>
      </c>
      <c r="D185" s="22" t="s">
        <v>537</v>
      </c>
      <c r="E185" s="14">
        <v>2</v>
      </c>
      <c r="F185" s="20" t="s">
        <v>125</v>
      </c>
      <c r="G185" s="22">
        <v>1792736795</v>
      </c>
      <c r="H185" s="17"/>
    </row>
    <row r="186" spans="1:8" ht="21.95" customHeight="1" x14ac:dyDescent="0.3">
      <c r="A186" s="11">
        <v>182</v>
      </c>
      <c r="B186" s="22" t="str">
        <f>T("01270090917")</f>
        <v>01270090917</v>
      </c>
      <c r="C186" s="20" t="s">
        <v>1319</v>
      </c>
      <c r="D186" s="22" t="s">
        <v>347</v>
      </c>
      <c r="E186" s="14">
        <v>2</v>
      </c>
      <c r="F186" s="20" t="s">
        <v>125</v>
      </c>
      <c r="G186" s="22">
        <v>1634765706</v>
      </c>
      <c r="H186" s="17"/>
    </row>
    <row r="187" spans="1:8" ht="21.95" customHeight="1" x14ac:dyDescent="0.3">
      <c r="A187" s="11">
        <v>183</v>
      </c>
      <c r="B187" s="22" t="str">
        <f>T("01270104748")</f>
        <v>01270104748</v>
      </c>
      <c r="C187" s="20" t="s">
        <v>1368</v>
      </c>
      <c r="D187" s="22" t="s">
        <v>1369</v>
      </c>
      <c r="E187" s="14">
        <v>2</v>
      </c>
      <c r="F187" s="20" t="s">
        <v>7</v>
      </c>
      <c r="G187" s="22">
        <v>1767771623</v>
      </c>
      <c r="H187" s="17"/>
    </row>
    <row r="188" spans="1:8" ht="21.95" customHeight="1" x14ac:dyDescent="0.3">
      <c r="A188" s="11">
        <v>184</v>
      </c>
      <c r="B188" s="22" t="str">
        <f>T("01270104789")</f>
        <v>01270104789</v>
      </c>
      <c r="C188" s="20" t="s">
        <v>1398</v>
      </c>
      <c r="D188" s="22" t="s">
        <v>1399</v>
      </c>
      <c r="E188" s="14">
        <v>2</v>
      </c>
      <c r="F188" s="20" t="s">
        <v>125</v>
      </c>
      <c r="G188" s="22">
        <v>1318955412</v>
      </c>
      <c r="H188" s="17"/>
    </row>
    <row r="189" spans="1:8" ht="21.95" customHeight="1" x14ac:dyDescent="0.3">
      <c r="A189" s="11">
        <v>185</v>
      </c>
      <c r="B189" s="22" t="str">
        <f>T("01270104914")</f>
        <v>01270104914</v>
      </c>
      <c r="C189" s="20" t="s">
        <v>1405</v>
      </c>
      <c r="D189" s="22" t="s">
        <v>453</v>
      </c>
      <c r="E189" s="14">
        <v>2</v>
      </c>
      <c r="F189" s="20" t="s">
        <v>1392</v>
      </c>
      <c r="G189" s="22">
        <v>1745435302</v>
      </c>
      <c r="H189" s="17"/>
    </row>
    <row r="190" spans="1:8" ht="21.95" customHeight="1" x14ac:dyDescent="0.3">
      <c r="A190" s="11">
        <v>186</v>
      </c>
      <c r="B190" s="22" t="str">
        <f>T("01270104915")</f>
        <v>01270104915</v>
      </c>
      <c r="C190" s="20" t="s">
        <v>1406</v>
      </c>
      <c r="D190" s="22" t="s">
        <v>1407</v>
      </c>
      <c r="E190" s="14">
        <v>2</v>
      </c>
      <c r="F190" s="20" t="s">
        <v>1408</v>
      </c>
      <c r="G190" s="22">
        <v>1752228261</v>
      </c>
      <c r="H190" s="17"/>
    </row>
    <row r="191" spans="1:8" ht="21.95" customHeight="1" x14ac:dyDescent="0.3">
      <c r="A191" s="11">
        <v>187</v>
      </c>
      <c r="B191" s="22" t="str">
        <f>T("01270104918")</f>
        <v>01270104918</v>
      </c>
      <c r="C191" s="20" t="s">
        <v>1412</v>
      </c>
      <c r="D191" s="22" t="s">
        <v>160</v>
      </c>
      <c r="E191" s="14">
        <v>2</v>
      </c>
      <c r="F191" s="20" t="s">
        <v>125</v>
      </c>
      <c r="G191" s="22">
        <v>1764881241</v>
      </c>
      <c r="H191" s="17"/>
    </row>
    <row r="192" spans="1:8" ht="21.95" customHeight="1" x14ac:dyDescent="0.3">
      <c r="A192" s="11">
        <v>188</v>
      </c>
      <c r="B192" s="22" t="str">
        <f>T("01270104919")</f>
        <v>01270104919</v>
      </c>
      <c r="C192" s="20" t="s">
        <v>1413</v>
      </c>
      <c r="D192" s="22" t="s">
        <v>1414</v>
      </c>
      <c r="E192" s="14">
        <v>2</v>
      </c>
      <c r="F192" s="20" t="s">
        <v>125</v>
      </c>
      <c r="G192" s="22">
        <v>1790873888</v>
      </c>
      <c r="H192" s="17"/>
    </row>
    <row r="193" spans="1:8" ht="21.95" customHeight="1" x14ac:dyDescent="0.3">
      <c r="A193" s="11">
        <v>189</v>
      </c>
      <c r="B193" s="22" t="str">
        <f>T("01270118126")</f>
        <v>01270118126</v>
      </c>
      <c r="C193" s="20" t="s">
        <v>1440</v>
      </c>
      <c r="D193" s="22" t="s">
        <v>1437</v>
      </c>
      <c r="E193" s="14">
        <v>2</v>
      </c>
      <c r="F193" s="20" t="s">
        <v>7</v>
      </c>
      <c r="G193" s="22">
        <v>1875312008</v>
      </c>
      <c r="H193" s="17"/>
    </row>
    <row r="194" spans="1:8" ht="21.95" customHeight="1" x14ac:dyDescent="0.3">
      <c r="A194" s="11">
        <v>190</v>
      </c>
      <c r="B194" s="22" t="str">
        <f>T("01270125234")</f>
        <v>01270125234</v>
      </c>
      <c r="C194" s="20" t="s">
        <v>1457</v>
      </c>
      <c r="D194" s="22" t="s">
        <v>392</v>
      </c>
      <c r="E194" s="14">
        <v>2</v>
      </c>
      <c r="F194" s="20" t="s">
        <v>125</v>
      </c>
      <c r="G194" s="22">
        <v>1774471097</v>
      </c>
      <c r="H194" s="17"/>
    </row>
    <row r="195" spans="1:8" ht="21.95" customHeight="1" x14ac:dyDescent="0.3">
      <c r="A195" s="11">
        <v>191</v>
      </c>
      <c r="B195" s="22" t="str">
        <f>T("01270125236")</f>
        <v>01270125236</v>
      </c>
      <c r="C195" s="20" t="s">
        <v>1460</v>
      </c>
      <c r="D195" s="22" t="s">
        <v>760</v>
      </c>
      <c r="E195" s="14">
        <v>2</v>
      </c>
      <c r="F195" s="20" t="s">
        <v>125</v>
      </c>
      <c r="G195" s="22">
        <v>1733004124</v>
      </c>
      <c r="H195" s="17"/>
    </row>
    <row r="196" spans="1:8" ht="21.95" customHeight="1" x14ac:dyDescent="0.3">
      <c r="A196" s="11">
        <v>192</v>
      </c>
      <c r="B196" s="22" t="str">
        <f>T("01270125237")</f>
        <v>01270125237</v>
      </c>
      <c r="C196" s="20" t="s">
        <v>1342</v>
      </c>
      <c r="D196" s="22" t="s">
        <v>1461</v>
      </c>
      <c r="E196" s="14">
        <v>2</v>
      </c>
      <c r="F196" s="20" t="s">
        <v>125</v>
      </c>
      <c r="G196" s="22">
        <v>1751748812</v>
      </c>
      <c r="H196" s="17"/>
    </row>
    <row r="197" spans="1:8" ht="21.95" customHeight="1" x14ac:dyDescent="0.3">
      <c r="A197" s="11">
        <v>193</v>
      </c>
      <c r="B197" s="22" t="str">
        <f>T("01270125240")</f>
        <v>01270125240</v>
      </c>
      <c r="C197" s="20" t="s">
        <v>1467</v>
      </c>
      <c r="D197" s="22" t="s">
        <v>1468</v>
      </c>
      <c r="E197" s="14">
        <v>2</v>
      </c>
      <c r="F197" s="20" t="s">
        <v>125</v>
      </c>
      <c r="G197" s="22">
        <v>1866919194</v>
      </c>
      <c r="H197" s="17"/>
    </row>
    <row r="198" spans="1:8" ht="21.95" customHeight="1" x14ac:dyDescent="0.3">
      <c r="A198" s="11">
        <v>194</v>
      </c>
      <c r="B198" s="22" t="str">
        <f>T("01270125241")</f>
        <v>01270125241</v>
      </c>
      <c r="C198" s="20" t="s">
        <v>693</v>
      </c>
      <c r="D198" s="22" t="s">
        <v>1174</v>
      </c>
      <c r="E198" s="14">
        <v>2</v>
      </c>
      <c r="F198" s="20" t="s">
        <v>125</v>
      </c>
      <c r="G198" s="22">
        <v>1609975610</v>
      </c>
      <c r="H198" s="17"/>
    </row>
    <row r="199" spans="1:8" ht="21.95" customHeight="1" x14ac:dyDescent="0.3">
      <c r="A199" s="11">
        <v>195</v>
      </c>
      <c r="B199" s="22" t="str">
        <f>T("01270125242")</f>
        <v>01270125242</v>
      </c>
      <c r="C199" s="20" t="s">
        <v>1469</v>
      </c>
      <c r="D199" s="22" t="s">
        <v>1470</v>
      </c>
      <c r="E199" s="14">
        <v>2</v>
      </c>
      <c r="F199" s="20" t="s">
        <v>7</v>
      </c>
      <c r="G199" s="22">
        <v>1689302804</v>
      </c>
      <c r="H199" s="17"/>
    </row>
    <row r="200" spans="1:8" ht="21.95" customHeight="1" x14ac:dyDescent="0.3">
      <c r="A200" s="11">
        <v>196</v>
      </c>
      <c r="B200" s="22" t="str">
        <f>T("01270125248")</f>
        <v>01270125248</v>
      </c>
      <c r="C200" s="20" t="s">
        <v>1482</v>
      </c>
      <c r="D200" s="22" t="s">
        <v>1483</v>
      </c>
      <c r="E200" s="14">
        <v>2</v>
      </c>
      <c r="F200" s="20" t="s">
        <v>125</v>
      </c>
      <c r="G200" s="22">
        <v>1739203685</v>
      </c>
      <c r="H200" s="17"/>
    </row>
    <row r="201" spans="1:8" ht="21.95" customHeight="1" x14ac:dyDescent="0.3">
      <c r="A201" s="11">
        <v>197</v>
      </c>
      <c r="B201" s="22" t="str">
        <f>T("01270125249")</f>
        <v>01270125249</v>
      </c>
      <c r="C201" s="20" t="s">
        <v>1177</v>
      </c>
      <c r="D201" s="22" t="s">
        <v>1484</v>
      </c>
      <c r="E201" s="14">
        <v>2</v>
      </c>
      <c r="F201" s="20" t="s">
        <v>7</v>
      </c>
      <c r="G201" s="22">
        <v>1783037064</v>
      </c>
      <c r="H201" s="17"/>
    </row>
    <row r="202" spans="1:8" ht="21.95" customHeight="1" x14ac:dyDescent="0.3">
      <c r="A202" s="11">
        <v>198</v>
      </c>
      <c r="B202" s="22" t="str">
        <f>T("01270125255")</f>
        <v>01270125255</v>
      </c>
      <c r="C202" s="20" t="s">
        <v>604</v>
      </c>
      <c r="D202" s="22" t="s">
        <v>1495</v>
      </c>
      <c r="E202" s="14">
        <v>2</v>
      </c>
      <c r="F202" s="20" t="s">
        <v>125</v>
      </c>
      <c r="G202" s="22">
        <v>1786958909</v>
      </c>
      <c r="H202" s="17"/>
    </row>
    <row r="203" spans="1:8" ht="21.95" customHeight="1" x14ac:dyDescent="0.3">
      <c r="A203" s="11">
        <v>199</v>
      </c>
      <c r="B203" s="22" t="str">
        <f>T("01270125260")</f>
        <v>01270125260</v>
      </c>
      <c r="C203" s="20" t="s">
        <v>646</v>
      </c>
      <c r="D203" s="22" t="s">
        <v>1157</v>
      </c>
      <c r="E203" s="14">
        <v>2</v>
      </c>
      <c r="F203" s="20" t="s">
        <v>7</v>
      </c>
      <c r="G203" s="22">
        <v>1754401658</v>
      </c>
      <c r="H203" s="17"/>
    </row>
    <row r="204" spans="1:8" ht="21.95" customHeight="1" x14ac:dyDescent="0.3">
      <c r="A204" s="11">
        <v>200</v>
      </c>
      <c r="B204" s="22" t="str">
        <f>T("01270125261")</f>
        <v>01270125261</v>
      </c>
      <c r="C204" s="20" t="s">
        <v>1500</v>
      </c>
      <c r="D204" s="22" t="s">
        <v>1501</v>
      </c>
      <c r="E204" s="14">
        <v>2</v>
      </c>
      <c r="F204" s="20" t="s">
        <v>125</v>
      </c>
      <c r="G204" s="22">
        <v>1786839832</v>
      </c>
      <c r="H204" s="17"/>
    </row>
    <row r="205" spans="1:8" ht="21.95" customHeight="1" x14ac:dyDescent="0.3">
      <c r="A205" s="11">
        <v>201</v>
      </c>
      <c r="B205" s="22" t="str">
        <f>T("01270125276")</f>
        <v>01270125276</v>
      </c>
      <c r="C205" s="20" t="s">
        <v>1525</v>
      </c>
      <c r="D205" s="22" t="s">
        <v>1526</v>
      </c>
      <c r="E205" s="14">
        <v>2</v>
      </c>
      <c r="F205" s="20" t="s">
        <v>7</v>
      </c>
      <c r="G205" s="22">
        <v>1725013224</v>
      </c>
      <c r="H205" s="17"/>
    </row>
    <row r="206" spans="1:8" ht="21.95" customHeight="1" x14ac:dyDescent="0.3">
      <c r="A206" s="11">
        <v>202</v>
      </c>
      <c r="B206" s="22" t="str">
        <f>T("01270125280")</f>
        <v>01270125280</v>
      </c>
      <c r="C206" s="20" t="s">
        <v>1531</v>
      </c>
      <c r="D206" s="22" t="s">
        <v>1532</v>
      </c>
      <c r="E206" s="14">
        <v>2</v>
      </c>
      <c r="F206" s="20" t="s">
        <v>7</v>
      </c>
      <c r="G206" s="22">
        <v>1710462698</v>
      </c>
      <c r="H206" s="17"/>
    </row>
    <row r="207" spans="1:8" ht="21.95" customHeight="1" x14ac:dyDescent="0.3">
      <c r="A207" s="11">
        <v>203</v>
      </c>
      <c r="B207" s="22" t="str">
        <f>T("01270125282")</f>
        <v>01270125282</v>
      </c>
      <c r="C207" s="20" t="s">
        <v>1535</v>
      </c>
      <c r="D207" s="22" t="s">
        <v>1536</v>
      </c>
      <c r="E207" s="14">
        <v>2</v>
      </c>
      <c r="F207" s="20" t="s">
        <v>125</v>
      </c>
      <c r="G207" s="22">
        <v>1881513820</v>
      </c>
      <c r="H207" s="17"/>
    </row>
    <row r="208" spans="1:8" ht="21.95" customHeight="1" x14ac:dyDescent="0.3">
      <c r="A208" s="11">
        <v>204</v>
      </c>
      <c r="B208" s="22" t="str">
        <f>T("01270125283")</f>
        <v>01270125283</v>
      </c>
      <c r="C208" s="20" t="s">
        <v>1537</v>
      </c>
      <c r="D208" s="22" t="s">
        <v>1538</v>
      </c>
      <c r="E208" s="14">
        <v>2</v>
      </c>
      <c r="F208" s="20" t="s">
        <v>125</v>
      </c>
      <c r="G208" s="22">
        <v>1977227516</v>
      </c>
      <c r="H208" s="17"/>
    </row>
    <row r="209" spans="1:8" ht="21.95" customHeight="1" x14ac:dyDescent="0.3">
      <c r="A209" s="11">
        <v>205</v>
      </c>
      <c r="B209" s="22" t="str">
        <f>T("01270125298")</f>
        <v>01270125298</v>
      </c>
      <c r="C209" s="20" t="s">
        <v>29</v>
      </c>
      <c r="D209" s="22" t="s">
        <v>1564</v>
      </c>
      <c r="E209" s="14">
        <v>2</v>
      </c>
      <c r="F209" s="20" t="s">
        <v>125</v>
      </c>
      <c r="G209" s="22">
        <v>1706569864</v>
      </c>
      <c r="H209" s="17"/>
    </row>
    <row r="210" spans="1:8" ht="21.95" customHeight="1" x14ac:dyDescent="0.3">
      <c r="A210" s="11">
        <v>206</v>
      </c>
      <c r="B210" s="22" t="str">
        <f>T("01270125299")</f>
        <v>01270125299</v>
      </c>
      <c r="C210" s="20" t="s">
        <v>1565</v>
      </c>
      <c r="D210" s="22" t="s">
        <v>1566</v>
      </c>
      <c r="E210" s="14">
        <v>2</v>
      </c>
      <c r="F210" s="20" t="s">
        <v>125</v>
      </c>
      <c r="G210" s="22">
        <v>1315513107</v>
      </c>
      <c r="H210" s="17"/>
    </row>
    <row r="211" spans="1:8" ht="21.95" customHeight="1" x14ac:dyDescent="0.3">
      <c r="A211" s="11">
        <v>207</v>
      </c>
      <c r="B211" s="22" t="str">
        <f>T("01270125300")</f>
        <v>01270125300</v>
      </c>
      <c r="C211" s="20" t="s">
        <v>1567</v>
      </c>
      <c r="D211" s="22" t="s">
        <v>1568</v>
      </c>
      <c r="E211" s="14">
        <v>2</v>
      </c>
      <c r="F211" s="20" t="s">
        <v>7</v>
      </c>
      <c r="G211" s="22">
        <v>1320971509</v>
      </c>
      <c r="H211" s="17"/>
    </row>
    <row r="212" spans="1:8" ht="21.95" customHeight="1" x14ac:dyDescent="0.3">
      <c r="A212" s="11">
        <v>208</v>
      </c>
      <c r="B212" s="22" t="str">
        <f>T("01270125301")</f>
        <v>01270125301</v>
      </c>
      <c r="C212" s="20" t="s">
        <v>1569</v>
      </c>
      <c r="D212" s="22" t="s">
        <v>1570</v>
      </c>
      <c r="E212" s="14">
        <v>2</v>
      </c>
      <c r="F212" s="20" t="s">
        <v>125</v>
      </c>
      <c r="G212" s="22">
        <v>1312303381</v>
      </c>
      <c r="H212" s="17"/>
    </row>
    <row r="213" spans="1:8" ht="21.95" customHeight="1" x14ac:dyDescent="0.3">
      <c r="A213" s="11">
        <v>209</v>
      </c>
      <c r="B213" s="22" t="str">
        <f>T("01270125302")</f>
        <v>01270125302</v>
      </c>
      <c r="C213" s="20" t="s">
        <v>1571</v>
      </c>
      <c r="D213" s="22" t="s">
        <v>1572</v>
      </c>
      <c r="E213" s="14">
        <v>2</v>
      </c>
      <c r="F213" s="20" t="s">
        <v>125</v>
      </c>
      <c r="G213" s="22">
        <v>1765166084</v>
      </c>
      <c r="H213" s="17"/>
    </row>
    <row r="214" spans="1:8" ht="21.95" customHeight="1" x14ac:dyDescent="0.3">
      <c r="A214" s="11">
        <v>210</v>
      </c>
      <c r="B214" s="22" t="str">
        <f>T("01270125303")</f>
        <v>01270125303</v>
      </c>
      <c r="C214" s="20" t="s">
        <v>418</v>
      </c>
      <c r="D214" s="22" t="s">
        <v>1573</v>
      </c>
      <c r="E214" s="14">
        <v>2</v>
      </c>
      <c r="F214" s="20" t="s">
        <v>7</v>
      </c>
      <c r="G214" s="22">
        <v>1749768085</v>
      </c>
      <c r="H214" s="17"/>
    </row>
    <row r="215" spans="1:8" ht="21.95" customHeight="1" x14ac:dyDescent="0.3">
      <c r="A215" s="11">
        <v>211</v>
      </c>
      <c r="B215" s="22" t="str">
        <f>T("01270125316")</f>
        <v>01270125316</v>
      </c>
      <c r="C215" s="20" t="s">
        <v>1595</v>
      </c>
      <c r="D215" s="22" t="s">
        <v>1596</v>
      </c>
      <c r="E215" s="14">
        <v>2</v>
      </c>
      <c r="F215" s="20" t="s">
        <v>125</v>
      </c>
      <c r="G215" s="22">
        <v>1754682538</v>
      </c>
      <c r="H215" s="17"/>
    </row>
    <row r="216" spans="1:8" ht="21.95" customHeight="1" x14ac:dyDescent="0.3">
      <c r="A216" s="11">
        <v>212</v>
      </c>
      <c r="B216" s="22" t="str">
        <f>T("01270125339")</f>
        <v>01270125339</v>
      </c>
      <c r="C216" s="20" t="s">
        <v>329</v>
      </c>
      <c r="D216" s="22" t="s">
        <v>1634</v>
      </c>
      <c r="E216" s="14">
        <v>2</v>
      </c>
      <c r="F216" s="20" t="s">
        <v>125</v>
      </c>
      <c r="G216" s="22">
        <v>1765057577</v>
      </c>
      <c r="H216" s="17"/>
    </row>
    <row r="217" spans="1:8" ht="21.95" customHeight="1" x14ac:dyDescent="0.3">
      <c r="A217" s="11">
        <v>213</v>
      </c>
      <c r="B217" s="22" t="str">
        <f>T("01270125347")</f>
        <v>01270125347</v>
      </c>
      <c r="C217" s="20" t="s">
        <v>1647</v>
      </c>
      <c r="D217" s="22" t="s">
        <v>1648</v>
      </c>
      <c r="E217" s="14">
        <v>2</v>
      </c>
      <c r="F217" s="20" t="s">
        <v>125</v>
      </c>
      <c r="G217" s="22">
        <v>1318949503</v>
      </c>
      <c r="H217" s="17"/>
    </row>
    <row r="218" spans="1:8" ht="21.95" customHeight="1" x14ac:dyDescent="0.3">
      <c r="A218" s="11">
        <v>214</v>
      </c>
      <c r="B218" s="22" t="str">
        <f>T("01270125352")</f>
        <v>01270125352</v>
      </c>
      <c r="C218" s="20" t="s">
        <v>128</v>
      </c>
      <c r="D218" s="22" t="s">
        <v>1655</v>
      </c>
      <c r="E218" s="14">
        <v>2</v>
      </c>
      <c r="F218" s="20" t="s">
        <v>125</v>
      </c>
      <c r="G218" s="22">
        <v>1764285507</v>
      </c>
      <c r="H218" s="17"/>
    </row>
    <row r="219" spans="1:8" ht="21.95" customHeight="1" x14ac:dyDescent="0.3">
      <c r="A219" s="11">
        <v>215</v>
      </c>
      <c r="B219" s="22" t="str">
        <f>T("01270125353")</f>
        <v>01270125353</v>
      </c>
      <c r="C219" s="20" t="s">
        <v>604</v>
      </c>
      <c r="D219" s="22" t="s">
        <v>1237</v>
      </c>
      <c r="E219" s="14">
        <v>2</v>
      </c>
      <c r="F219" s="20" t="s">
        <v>7</v>
      </c>
      <c r="G219" s="22">
        <v>1752022204</v>
      </c>
      <c r="H219" s="17"/>
    </row>
    <row r="220" spans="1:8" ht="21.95" customHeight="1" x14ac:dyDescent="0.3">
      <c r="A220" s="11">
        <v>216</v>
      </c>
      <c r="B220" s="22" t="str">
        <f>T("01270125365")</f>
        <v>01270125365</v>
      </c>
      <c r="C220" s="20" t="s">
        <v>1679</v>
      </c>
      <c r="D220" s="22" t="s">
        <v>1680</v>
      </c>
      <c r="E220" s="14">
        <v>2</v>
      </c>
      <c r="F220" s="20" t="s">
        <v>7</v>
      </c>
      <c r="G220" s="22">
        <v>1703514053</v>
      </c>
      <c r="H220" s="17"/>
    </row>
    <row r="221" spans="1:8" ht="21.95" customHeight="1" x14ac:dyDescent="0.3">
      <c r="A221" s="11">
        <v>217</v>
      </c>
      <c r="B221" s="22" t="str">
        <f>T("01270125392")</f>
        <v>01270125392</v>
      </c>
      <c r="C221" s="20" t="s">
        <v>1723</v>
      </c>
      <c r="D221" s="22" t="s">
        <v>553</v>
      </c>
      <c r="E221" s="14">
        <v>2</v>
      </c>
      <c r="F221" s="20" t="s">
        <v>125</v>
      </c>
      <c r="G221" s="22">
        <v>1756413016</v>
      </c>
      <c r="H221" s="17"/>
    </row>
    <row r="222" spans="1:8" ht="21.95" customHeight="1" x14ac:dyDescent="0.3">
      <c r="A222" s="11">
        <v>218</v>
      </c>
      <c r="B222" s="22" t="str">
        <f>T("01270125395")</f>
        <v>01270125395</v>
      </c>
      <c r="C222" s="20" t="s">
        <v>1727</v>
      </c>
      <c r="D222" s="22" t="s">
        <v>1728</v>
      </c>
      <c r="E222" s="14">
        <v>2</v>
      </c>
      <c r="F222" s="20" t="s">
        <v>125</v>
      </c>
      <c r="G222" s="22">
        <v>1796468985</v>
      </c>
      <c r="H222" s="17"/>
    </row>
    <row r="223" spans="1:8" ht="21.95" customHeight="1" x14ac:dyDescent="0.3">
      <c r="A223" s="11">
        <v>219</v>
      </c>
      <c r="B223" s="22" t="str">
        <f>T("01270125429")</f>
        <v>01270125429</v>
      </c>
      <c r="C223" s="20" t="s">
        <v>1777</v>
      </c>
      <c r="D223" s="22" t="s">
        <v>1778</v>
      </c>
      <c r="E223" s="14">
        <v>2</v>
      </c>
      <c r="F223" s="20" t="s">
        <v>125</v>
      </c>
      <c r="G223" s="22">
        <v>1753769337</v>
      </c>
      <c r="H223" s="17"/>
    </row>
    <row r="224" spans="1:8" ht="21.95" customHeight="1" x14ac:dyDescent="0.3">
      <c r="A224" s="11">
        <v>220</v>
      </c>
      <c r="B224" s="22" t="str">
        <f>T("01270125447")</f>
        <v>01270125447</v>
      </c>
      <c r="C224" s="20" t="s">
        <v>1807</v>
      </c>
      <c r="D224" s="22" t="s">
        <v>150</v>
      </c>
      <c r="E224" s="14">
        <v>2</v>
      </c>
      <c r="F224" s="20" t="s">
        <v>7</v>
      </c>
      <c r="G224" s="22">
        <v>1773674691</v>
      </c>
      <c r="H224" s="17"/>
    </row>
    <row r="225" spans="1:8" ht="21.95" customHeight="1" x14ac:dyDescent="0.3">
      <c r="A225" s="11">
        <v>221</v>
      </c>
      <c r="B225" s="22" t="str">
        <f>T("01270125458")</f>
        <v>01270125458</v>
      </c>
      <c r="C225" s="20" t="s">
        <v>1823</v>
      </c>
      <c r="D225" s="22" t="s">
        <v>1824</v>
      </c>
      <c r="E225" s="14">
        <v>2</v>
      </c>
      <c r="F225" s="20" t="s">
        <v>125</v>
      </c>
      <c r="G225" s="22">
        <v>1738782503</v>
      </c>
      <c r="H225" s="17"/>
    </row>
    <row r="226" spans="1:8" ht="21.95" customHeight="1" x14ac:dyDescent="0.3">
      <c r="A226" s="11">
        <v>222</v>
      </c>
      <c r="B226" s="22" t="str">
        <f>T("01270125461")</f>
        <v>01270125461</v>
      </c>
      <c r="C226" s="20" t="s">
        <v>382</v>
      </c>
      <c r="D226" s="22" t="s">
        <v>1828</v>
      </c>
      <c r="E226" s="14">
        <v>2</v>
      </c>
      <c r="F226" s="20" t="s">
        <v>125</v>
      </c>
      <c r="G226" s="22">
        <v>1318904125</v>
      </c>
      <c r="H226" s="17"/>
    </row>
    <row r="227" spans="1:8" ht="21.95" customHeight="1" x14ac:dyDescent="0.3">
      <c r="A227" s="11">
        <v>223</v>
      </c>
      <c r="B227" s="22" t="str">
        <f>T("01270125462")</f>
        <v>01270125462</v>
      </c>
      <c r="C227" s="20" t="s">
        <v>1829</v>
      </c>
      <c r="D227" s="22" t="s">
        <v>1830</v>
      </c>
      <c r="E227" s="14">
        <v>2</v>
      </c>
      <c r="F227" s="20" t="s">
        <v>7</v>
      </c>
      <c r="G227" s="22">
        <v>1843649519</v>
      </c>
      <c r="H227" s="17"/>
    </row>
    <row r="228" spans="1:8" ht="21.95" customHeight="1" x14ac:dyDescent="0.3">
      <c r="A228" s="11">
        <v>224</v>
      </c>
      <c r="B228" s="22" t="str">
        <f>T("01270125463")</f>
        <v>01270125463</v>
      </c>
      <c r="C228" s="20" t="s">
        <v>1831</v>
      </c>
      <c r="D228" s="22" t="s">
        <v>1832</v>
      </c>
      <c r="E228" s="14">
        <v>2</v>
      </c>
      <c r="F228" s="20" t="s">
        <v>125</v>
      </c>
      <c r="G228" s="22">
        <v>1885389947</v>
      </c>
      <c r="H228" s="17"/>
    </row>
    <row r="229" spans="1:8" ht="21.95" customHeight="1" x14ac:dyDescent="0.3">
      <c r="A229" s="11">
        <v>225</v>
      </c>
      <c r="B229" s="22" t="str">
        <f>T("01270125474")</f>
        <v>01270125474</v>
      </c>
      <c r="C229" s="20" t="s">
        <v>389</v>
      </c>
      <c r="D229" s="22" t="s">
        <v>1850</v>
      </c>
      <c r="E229" s="14">
        <v>2</v>
      </c>
      <c r="F229" s="20" t="s">
        <v>125</v>
      </c>
      <c r="G229" s="22">
        <v>1713633839</v>
      </c>
      <c r="H229" s="17"/>
    </row>
    <row r="230" spans="1:8" ht="21.95" customHeight="1" x14ac:dyDescent="0.3">
      <c r="A230" s="11">
        <v>226</v>
      </c>
      <c r="B230" s="22" t="str">
        <f>T("01270125475")</f>
        <v>01270125475</v>
      </c>
      <c r="C230" s="20" t="s">
        <v>1851</v>
      </c>
      <c r="D230" s="22" t="s">
        <v>1852</v>
      </c>
      <c r="E230" s="14">
        <v>2</v>
      </c>
      <c r="F230" s="20" t="s">
        <v>7</v>
      </c>
      <c r="G230" s="22">
        <v>1324042483</v>
      </c>
      <c r="H230" s="17"/>
    </row>
    <row r="231" spans="1:8" ht="21.95" customHeight="1" x14ac:dyDescent="0.3">
      <c r="A231" s="11">
        <v>227</v>
      </c>
      <c r="B231" s="22" t="str">
        <f>T("01270125476")</f>
        <v>01270125476</v>
      </c>
      <c r="C231" s="20" t="s">
        <v>1853</v>
      </c>
      <c r="D231" s="22" t="s">
        <v>1854</v>
      </c>
      <c r="E231" s="14">
        <v>2</v>
      </c>
      <c r="F231" s="20" t="s">
        <v>7</v>
      </c>
      <c r="G231" s="22">
        <v>1780586443</v>
      </c>
      <c r="H231" s="17"/>
    </row>
    <row r="232" spans="1:8" ht="21.95" customHeight="1" x14ac:dyDescent="0.3">
      <c r="A232" s="11">
        <v>228</v>
      </c>
      <c r="B232" s="22" t="str">
        <f>T("01270125477")</f>
        <v>01270125477</v>
      </c>
      <c r="C232" s="20" t="s">
        <v>1855</v>
      </c>
      <c r="D232" s="22" t="s">
        <v>1856</v>
      </c>
      <c r="E232" s="14">
        <v>2</v>
      </c>
      <c r="F232" s="20" t="s">
        <v>125</v>
      </c>
      <c r="G232" s="22">
        <v>1723686350</v>
      </c>
      <c r="H232" s="17"/>
    </row>
    <row r="233" spans="1:8" ht="21.95" customHeight="1" x14ac:dyDescent="0.3">
      <c r="A233" s="11">
        <v>229</v>
      </c>
      <c r="B233" s="22" t="str">
        <f>T("01270125478")</f>
        <v>01270125478</v>
      </c>
      <c r="C233" s="20" t="s">
        <v>1857</v>
      </c>
      <c r="D233" s="22" t="s">
        <v>155</v>
      </c>
      <c r="E233" s="14">
        <v>2</v>
      </c>
      <c r="F233" s="20" t="s">
        <v>7</v>
      </c>
      <c r="G233" s="22">
        <v>1748448233</v>
      </c>
      <c r="H233" s="17"/>
    </row>
    <row r="234" spans="1:8" ht="21.95" customHeight="1" x14ac:dyDescent="0.3">
      <c r="A234" s="11">
        <v>230</v>
      </c>
      <c r="B234" s="22" t="str">
        <f>T("01270125482")</f>
        <v>01270125482</v>
      </c>
      <c r="C234" s="20" t="s">
        <v>1863</v>
      </c>
      <c r="D234" s="22" t="s">
        <v>1864</v>
      </c>
      <c r="E234" s="14">
        <v>2</v>
      </c>
      <c r="F234" s="20" t="s">
        <v>7</v>
      </c>
      <c r="G234" s="22">
        <v>1682687553</v>
      </c>
      <c r="H234" s="17"/>
    </row>
    <row r="235" spans="1:8" ht="21.95" customHeight="1" x14ac:dyDescent="0.3">
      <c r="A235" s="11">
        <v>231</v>
      </c>
      <c r="B235" s="22" t="str">
        <f>T("01270137689")</f>
        <v>01270137689</v>
      </c>
      <c r="C235" s="20" t="s">
        <v>1880</v>
      </c>
      <c r="D235" s="22" t="s">
        <v>1881</v>
      </c>
      <c r="E235" s="14">
        <v>2</v>
      </c>
      <c r="F235" s="20" t="s">
        <v>125</v>
      </c>
      <c r="G235" s="22">
        <v>1726406839</v>
      </c>
      <c r="H235" s="17"/>
    </row>
    <row r="236" spans="1:8" ht="21.95" customHeight="1" x14ac:dyDescent="0.3">
      <c r="A236" s="11">
        <v>232</v>
      </c>
      <c r="B236" s="22" t="str">
        <f>T("01270153026")</f>
        <v>01270153026</v>
      </c>
      <c r="C236" s="20" t="s">
        <v>1884</v>
      </c>
      <c r="D236" s="22" t="s">
        <v>1885</v>
      </c>
      <c r="E236" s="14">
        <v>2</v>
      </c>
      <c r="F236" s="20" t="s">
        <v>1886</v>
      </c>
      <c r="G236" s="22">
        <v>1765263296</v>
      </c>
      <c r="H236" s="17"/>
    </row>
    <row r="237" spans="1:8" ht="21.95" customHeight="1" x14ac:dyDescent="0.3">
      <c r="A237" s="11">
        <v>233</v>
      </c>
      <c r="B237" s="22" t="str">
        <f>T("01270153027")</f>
        <v>01270153027</v>
      </c>
      <c r="C237" s="20" t="s">
        <v>1887</v>
      </c>
      <c r="D237" s="22" t="s">
        <v>1888</v>
      </c>
      <c r="E237" s="14">
        <v>2</v>
      </c>
      <c r="F237" s="20" t="s">
        <v>125</v>
      </c>
      <c r="G237" s="22">
        <v>1768836489</v>
      </c>
      <c r="H237" s="17"/>
    </row>
    <row r="238" spans="1:8" ht="21.95" customHeight="1" x14ac:dyDescent="0.3">
      <c r="A238" s="11">
        <v>234</v>
      </c>
      <c r="B238" s="22" t="str">
        <f>T("01270153312")</f>
        <v>01270153312</v>
      </c>
      <c r="C238" s="20" t="s">
        <v>1880</v>
      </c>
      <c r="D238" s="22" t="s">
        <v>1912</v>
      </c>
      <c r="E238" s="14">
        <v>2</v>
      </c>
      <c r="F238" s="20" t="s">
        <v>125</v>
      </c>
      <c r="G238" s="22">
        <v>1324105340</v>
      </c>
      <c r="H238" s="17"/>
    </row>
    <row r="239" spans="1:8" ht="21.95" customHeight="1" x14ac:dyDescent="0.3">
      <c r="A239" s="11">
        <v>235</v>
      </c>
      <c r="B239" s="22" t="str">
        <f>T("01270154305")</f>
        <v>01270154305</v>
      </c>
      <c r="C239" s="20" t="s">
        <v>1921</v>
      </c>
      <c r="D239" s="22" t="s">
        <v>792</v>
      </c>
      <c r="E239" s="14">
        <v>2</v>
      </c>
      <c r="F239" s="20" t="s">
        <v>7</v>
      </c>
      <c r="G239" s="22">
        <v>1613965610</v>
      </c>
      <c r="H239" s="17"/>
    </row>
    <row r="240" spans="1:8" ht="21.95" customHeight="1" x14ac:dyDescent="0.3">
      <c r="A240" s="11">
        <v>236</v>
      </c>
      <c r="B240" s="22" t="str">
        <f>T("01270017120")</f>
        <v>01270017120</v>
      </c>
      <c r="C240" s="20" t="s">
        <v>195</v>
      </c>
      <c r="D240" s="22" t="s">
        <v>196</v>
      </c>
      <c r="E240" s="14">
        <v>3</v>
      </c>
      <c r="F240" s="20" t="s">
        <v>197</v>
      </c>
      <c r="G240" s="22">
        <v>1324105442</v>
      </c>
      <c r="H240" s="17"/>
    </row>
    <row r="241" spans="1:8" ht="21.95" customHeight="1" x14ac:dyDescent="0.3">
      <c r="A241" s="11">
        <v>237</v>
      </c>
      <c r="B241" s="22" t="str">
        <f>T("01270017159")</f>
        <v>01270017159</v>
      </c>
      <c r="C241" s="20" t="s">
        <v>201</v>
      </c>
      <c r="D241" s="22" t="s">
        <v>202</v>
      </c>
      <c r="E241" s="14">
        <v>3</v>
      </c>
      <c r="F241" s="20" t="s">
        <v>197</v>
      </c>
      <c r="G241" s="22">
        <v>1717689788</v>
      </c>
      <c r="H241" s="17"/>
    </row>
    <row r="242" spans="1:8" ht="21.95" customHeight="1" x14ac:dyDescent="0.3">
      <c r="A242" s="11">
        <v>238</v>
      </c>
      <c r="B242" s="22" t="str">
        <f>T("01270017196")</f>
        <v>01270017196</v>
      </c>
      <c r="C242" s="20" t="s">
        <v>204</v>
      </c>
      <c r="D242" s="22" t="s">
        <v>205</v>
      </c>
      <c r="E242" s="14">
        <v>3</v>
      </c>
      <c r="F242" s="20" t="s">
        <v>206</v>
      </c>
      <c r="G242" s="22">
        <v>1752359207</v>
      </c>
      <c r="H242" s="17"/>
    </row>
    <row r="243" spans="1:8" ht="21.95" customHeight="1" x14ac:dyDescent="0.3">
      <c r="A243" s="11">
        <v>239</v>
      </c>
      <c r="B243" s="22" t="str">
        <f>T("01270017211")</f>
        <v>01270017211</v>
      </c>
      <c r="C243" s="20" t="s">
        <v>209</v>
      </c>
      <c r="D243" s="22" t="s">
        <v>210</v>
      </c>
      <c r="E243" s="14">
        <v>3</v>
      </c>
      <c r="F243" s="20" t="s">
        <v>197</v>
      </c>
      <c r="G243" s="22">
        <v>1324042445</v>
      </c>
      <c r="H243" s="17"/>
    </row>
    <row r="244" spans="1:8" ht="21.95" customHeight="1" x14ac:dyDescent="0.3">
      <c r="A244" s="11">
        <v>240</v>
      </c>
      <c r="B244" s="22" t="str">
        <f>T("01270017228")</f>
        <v>01270017228</v>
      </c>
      <c r="C244" s="20" t="s">
        <v>213</v>
      </c>
      <c r="D244" s="22" t="s">
        <v>215</v>
      </c>
      <c r="E244" s="14">
        <v>3</v>
      </c>
      <c r="F244" s="20" t="s">
        <v>206</v>
      </c>
      <c r="G244" s="22">
        <v>1751014789</v>
      </c>
      <c r="H244" s="17"/>
    </row>
    <row r="245" spans="1:8" ht="21.95" customHeight="1" x14ac:dyDescent="0.3">
      <c r="A245" s="11">
        <v>241</v>
      </c>
      <c r="B245" s="22" t="str">
        <f>T("01270017240")</f>
        <v>01270017240</v>
      </c>
      <c r="C245" s="20" t="s">
        <v>219</v>
      </c>
      <c r="D245" s="22" t="s">
        <v>220</v>
      </c>
      <c r="E245" s="14">
        <v>3</v>
      </c>
      <c r="F245" s="20" t="s">
        <v>197</v>
      </c>
      <c r="G245" s="22">
        <v>1324105773</v>
      </c>
      <c r="H245" s="17"/>
    </row>
    <row r="246" spans="1:8" ht="21.95" customHeight="1" x14ac:dyDescent="0.3">
      <c r="A246" s="11">
        <v>242</v>
      </c>
      <c r="B246" s="22" t="str">
        <f>T("01270017272")</f>
        <v>01270017272</v>
      </c>
      <c r="C246" s="20" t="s">
        <v>223</v>
      </c>
      <c r="D246" s="22" t="s">
        <v>224</v>
      </c>
      <c r="E246" s="14">
        <v>3</v>
      </c>
      <c r="F246" s="20" t="s">
        <v>225</v>
      </c>
      <c r="G246" s="22">
        <v>1703820753</v>
      </c>
      <c r="H246" s="17"/>
    </row>
    <row r="247" spans="1:8" ht="21.95" customHeight="1" x14ac:dyDescent="0.3">
      <c r="A247" s="11">
        <v>243</v>
      </c>
      <c r="B247" s="22" t="str">
        <f>T("01270017310")</f>
        <v>01270017310</v>
      </c>
      <c r="C247" s="20" t="s">
        <v>229</v>
      </c>
      <c r="D247" s="22" t="s">
        <v>230</v>
      </c>
      <c r="E247" s="14">
        <v>3</v>
      </c>
      <c r="F247" s="20" t="s">
        <v>206</v>
      </c>
      <c r="G247" s="22">
        <v>1324105287</v>
      </c>
      <c r="H247" s="17"/>
    </row>
    <row r="248" spans="1:8" ht="21.95" customHeight="1" x14ac:dyDescent="0.3">
      <c r="A248" s="11">
        <v>244</v>
      </c>
      <c r="B248" s="22" t="str">
        <f>T("01270017320")</f>
        <v>01270017320</v>
      </c>
      <c r="C248" s="20" t="s">
        <v>233</v>
      </c>
      <c r="D248" s="22" t="s">
        <v>234</v>
      </c>
      <c r="E248" s="14">
        <v>3</v>
      </c>
      <c r="F248" s="20" t="s">
        <v>206</v>
      </c>
      <c r="G248" s="22">
        <v>1774219623</v>
      </c>
      <c r="H248" s="17"/>
    </row>
    <row r="249" spans="1:8" ht="21.95" customHeight="1" x14ac:dyDescent="0.3">
      <c r="A249" s="11">
        <v>245</v>
      </c>
      <c r="B249" s="22" t="str">
        <f>T("01270017368")</f>
        <v>01270017368</v>
      </c>
      <c r="C249" s="20" t="s">
        <v>239</v>
      </c>
      <c r="D249" s="22" t="s">
        <v>240</v>
      </c>
      <c r="E249" s="14">
        <v>3</v>
      </c>
      <c r="F249" s="20" t="s">
        <v>206</v>
      </c>
      <c r="G249" s="22">
        <v>1746350085</v>
      </c>
      <c r="H249" s="17"/>
    </row>
    <row r="250" spans="1:8" ht="21.95" customHeight="1" x14ac:dyDescent="0.3">
      <c r="A250" s="11">
        <v>246</v>
      </c>
      <c r="B250" s="22" t="str">
        <f>T("01270017386")</f>
        <v>01270017386</v>
      </c>
      <c r="C250" s="20" t="s">
        <v>243</v>
      </c>
      <c r="D250" s="22" t="s">
        <v>244</v>
      </c>
      <c r="E250" s="14">
        <v>3</v>
      </c>
      <c r="F250" s="20" t="s">
        <v>197</v>
      </c>
      <c r="G250" s="22">
        <v>1774482679</v>
      </c>
      <c r="H250" s="17"/>
    </row>
    <row r="251" spans="1:8" ht="21.95" customHeight="1" x14ac:dyDescent="0.3">
      <c r="A251" s="11">
        <v>247</v>
      </c>
      <c r="B251" s="22" t="str">
        <f>T("01270017405")</f>
        <v>01270017405</v>
      </c>
      <c r="C251" s="20" t="s">
        <v>247</v>
      </c>
      <c r="D251" s="22" t="s">
        <v>248</v>
      </c>
      <c r="E251" s="14">
        <v>3</v>
      </c>
      <c r="F251" s="20" t="s">
        <v>206</v>
      </c>
      <c r="G251" s="22">
        <v>1737730930</v>
      </c>
      <c r="H251" s="17"/>
    </row>
    <row r="252" spans="1:8" ht="21.95" customHeight="1" x14ac:dyDescent="0.3">
      <c r="A252" s="11">
        <v>248</v>
      </c>
      <c r="B252" s="22" t="str">
        <f>T("01270017561")</f>
        <v>01270017561</v>
      </c>
      <c r="C252" s="20" t="s">
        <v>249</v>
      </c>
      <c r="D252" s="22" t="s">
        <v>250</v>
      </c>
      <c r="E252" s="14">
        <v>3</v>
      </c>
      <c r="F252" s="20" t="s">
        <v>197</v>
      </c>
      <c r="G252" s="22">
        <v>1309765042</v>
      </c>
      <c r="H252" s="17"/>
    </row>
    <row r="253" spans="1:8" ht="21.95" customHeight="1" x14ac:dyDescent="0.3">
      <c r="A253" s="11">
        <v>249</v>
      </c>
      <c r="B253" s="22" t="str">
        <f>T("01270017580")</f>
        <v>01270017580</v>
      </c>
      <c r="C253" s="20" t="s">
        <v>251</v>
      </c>
      <c r="D253" s="22" t="s">
        <v>252</v>
      </c>
      <c r="E253" s="14">
        <v>3</v>
      </c>
      <c r="F253" s="20" t="s">
        <v>206</v>
      </c>
      <c r="G253" s="22">
        <v>1761657050</v>
      </c>
      <c r="H253" s="17"/>
    </row>
    <row r="254" spans="1:8" ht="21.95" customHeight="1" x14ac:dyDescent="0.3">
      <c r="A254" s="11">
        <v>250</v>
      </c>
      <c r="B254" s="22" t="str">
        <f>T("01270017587")</f>
        <v>01270017587</v>
      </c>
      <c r="C254" s="20" t="s">
        <v>253</v>
      </c>
      <c r="D254" s="22" t="s">
        <v>254</v>
      </c>
      <c r="E254" s="14">
        <v>3</v>
      </c>
      <c r="F254" s="20" t="s">
        <v>206</v>
      </c>
      <c r="G254" s="22">
        <v>1760623245</v>
      </c>
      <c r="H254" s="17"/>
    </row>
    <row r="255" spans="1:8" ht="21.95" customHeight="1" x14ac:dyDescent="0.3">
      <c r="A255" s="11">
        <v>251</v>
      </c>
      <c r="B255" s="22" t="str">
        <f>T("01270017591")</f>
        <v>01270017591</v>
      </c>
      <c r="C255" s="20" t="s">
        <v>255</v>
      </c>
      <c r="D255" s="22" t="s">
        <v>256</v>
      </c>
      <c r="E255" s="14">
        <v>3</v>
      </c>
      <c r="F255" s="20" t="s">
        <v>206</v>
      </c>
      <c r="G255" s="22">
        <v>1744648481</v>
      </c>
      <c r="H255" s="17"/>
    </row>
    <row r="256" spans="1:8" ht="21.95" customHeight="1" x14ac:dyDescent="0.3">
      <c r="A256" s="11">
        <v>252</v>
      </c>
      <c r="B256" s="22" t="str">
        <f>T("01270017599")</f>
        <v>01270017599</v>
      </c>
      <c r="C256" s="20" t="s">
        <v>257</v>
      </c>
      <c r="D256" s="22" t="s">
        <v>258</v>
      </c>
      <c r="E256" s="14">
        <v>3</v>
      </c>
      <c r="F256" s="20" t="s">
        <v>206</v>
      </c>
      <c r="G256" s="22">
        <v>1722799120</v>
      </c>
      <c r="H256" s="17"/>
    </row>
    <row r="257" spans="1:8" ht="21.95" customHeight="1" x14ac:dyDescent="0.3">
      <c r="A257" s="11">
        <v>253</v>
      </c>
      <c r="B257" s="22" t="str">
        <f>T("01270017614")</f>
        <v>01270017614</v>
      </c>
      <c r="C257" s="20" t="s">
        <v>259</v>
      </c>
      <c r="D257" s="22" t="s">
        <v>261</v>
      </c>
      <c r="E257" s="14">
        <v>3</v>
      </c>
      <c r="F257" s="20" t="s">
        <v>225</v>
      </c>
      <c r="G257" s="22">
        <v>1741186847</v>
      </c>
      <c r="H257" s="17"/>
    </row>
    <row r="258" spans="1:8" ht="21.95" customHeight="1" x14ac:dyDescent="0.3">
      <c r="A258" s="11">
        <v>254</v>
      </c>
      <c r="B258" s="22" t="str">
        <f>T("01270017626")</f>
        <v>01270017626</v>
      </c>
      <c r="C258" s="20" t="s">
        <v>262</v>
      </c>
      <c r="D258" s="22" t="s">
        <v>263</v>
      </c>
      <c r="E258" s="14">
        <v>3</v>
      </c>
      <c r="F258" s="20" t="s">
        <v>206</v>
      </c>
      <c r="G258" s="22">
        <v>1324105290</v>
      </c>
      <c r="H258" s="17"/>
    </row>
    <row r="259" spans="1:8" ht="21.95" customHeight="1" x14ac:dyDescent="0.3">
      <c r="A259" s="11">
        <v>255</v>
      </c>
      <c r="B259" s="22" t="str">
        <f>T("01270017645")</f>
        <v>01270017645</v>
      </c>
      <c r="C259" s="20" t="s">
        <v>264</v>
      </c>
      <c r="D259" s="22" t="s">
        <v>265</v>
      </c>
      <c r="E259" s="14">
        <v>3</v>
      </c>
      <c r="F259" s="20" t="s">
        <v>197</v>
      </c>
      <c r="G259" s="22">
        <v>1795021392</v>
      </c>
      <c r="H259" s="17"/>
    </row>
    <row r="260" spans="1:8" ht="21.95" customHeight="1" x14ac:dyDescent="0.3">
      <c r="A260" s="11">
        <v>256</v>
      </c>
      <c r="B260" s="22" t="str">
        <f>T("01270017653")</f>
        <v>01270017653</v>
      </c>
      <c r="C260" s="20" t="s">
        <v>217</v>
      </c>
      <c r="D260" s="22" t="s">
        <v>266</v>
      </c>
      <c r="E260" s="14">
        <v>3</v>
      </c>
      <c r="F260" s="20" t="s">
        <v>197</v>
      </c>
      <c r="G260" s="22">
        <v>1324105444</v>
      </c>
      <c r="H260" s="17"/>
    </row>
    <row r="261" spans="1:8" ht="21.95" customHeight="1" x14ac:dyDescent="0.3">
      <c r="A261" s="11">
        <v>257</v>
      </c>
      <c r="B261" s="22" t="str">
        <f>T("01270017664")</f>
        <v>01270017664</v>
      </c>
      <c r="C261" s="20" t="s">
        <v>267</v>
      </c>
      <c r="D261" s="22" t="s">
        <v>268</v>
      </c>
      <c r="E261" s="14">
        <v>3</v>
      </c>
      <c r="F261" s="20" t="s">
        <v>225</v>
      </c>
      <c r="G261" s="22">
        <v>1324042003</v>
      </c>
      <c r="H261" s="17"/>
    </row>
    <row r="262" spans="1:8" ht="21.95" customHeight="1" x14ac:dyDescent="0.3">
      <c r="A262" s="11">
        <v>258</v>
      </c>
      <c r="B262" s="22" t="str">
        <f>T("01270017672")</f>
        <v>01270017672</v>
      </c>
      <c r="C262" s="20" t="s">
        <v>269</v>
      </c>
      <c r="D262" s="22" t="s">
        <v>270</v>
      </c>
      <c r="E262" s="14">
        <v>3</v>
      </c>
      <c r="F262" s="20" t="s">
        <v>206</v>
      </c>
      <c r="G262" s="22">
        <v>1783033496</v>
      </c>
      <c r="H262" s="17"/>
    </row>
    <row r="263" spans="1:8" ht="21.95" customHeight="1" x14ac:dyDescent="0.3">
      <c r="A263" s="11">
        <v>259</v>
      </c>
      <c r="B263" s="22" t="str">
        <f>T("01270017684")</f>
        <v>01270017684</v>
      </c>
      <c r="C263" s="20" t="s">
        <v>271</v>
      </c>
      <c r="D263" s="22" t="s">
        <v>272</v>
      </c>
      <c r="E263" s="14">
        <v>3</v>
      </c>
      <c r="F263" s="20" t="s">
        <v>197</v>
      </c>
      <c r="G263" s="22">
        <v>1318955535</v>
      </c>
      <c r="H263" s="17"/>
    </row>
    <row r="264" spans="1:8" ht="21.95" customHeight="1" x14ac:dyDescent="0.3">
      <c r="A264" s="11">
        <v>260</v>
      </c>
      <c r="B264" s="22" t="str">
        <f>T("01270017688")</f>
        <v>01270017688</v>
      </c>
      <c r="C264" s="20" t="s">
        <v>273</v>
      </c>
      <c r="D264" s="22" t="s">
        <v>274</v>
      </c>
      <c r="E264" s="14">
        <v>3</v>
      </c>
      <c r="F264" s="20" t="s">
        <v>225</v>
      </c>
      <c r="G264" s="22">
        <v>1753578767</v>
      </c>
      <c r="H264" s="17"/>
    </row>
    <row r="265" spans="1:8" ht="21.95" customHeight="1" x14ac:dyDescent="0.3">
      <c r="A265" s="11">
        <v>261</v>
      </c>
      <c r="B265" s="22" t="str">
        <f>T("01270017699")</f>
        <v>01270017699</v>
      </c>
      <c r="C265" s="20" t="s">
        <v>275</v>
      </c>
      <c r="D265" s="22" t="s">
        <v>276</v>
      </c>
      <c r="E265" s="14">
        <v>3</v>
      </c>
      <c r="F265" s="20" t="s">
        <v>197</v>
      </c>
      <c r="G265" s="22">
        <v>1793963990</v>
      </c>
      <c r="H265" s="17"/>
    </row>
    <row r="266" spans="1:8" ht="21.95" customHeight="1" x14ac:dyDescent="0.3">
      <c r="A266" s="11">
        <v>262</v>
      </c>
      <c r="B266" s="22" t="str">
        <f>T("01270017710")</f>
        <v>01270017710</v>
      </c>
      <c r="C266" s="20" t="s">
        <v>277</v>
      </c>
      <c r="D266" s="22" t="s">
        <v>278</v>
      </c>
      <c r="E266" s="14">
        <v>3</v>
      </c>
      <c r="F266" s="20" t="s">
        <v>197</v>
      </c>
      <c r="G266" s="22">
        <v>1780503814</v>
      </c>
      <c r="H266" s="17"/>
    </row>
    <row r="267" spans="1:8" ht="21.95" customHeight="1" x14ac:dyDescent="0.3">
      <c r="A267" s="11">
        <v>263</v>
      </c>
      <c r="B267" s="22" t="str">
        <f>T("01270017726")</f>
        <v>01270017726</v>
      </c>
      <c r="C267" s="20" t="s">
        <v>279</v>
      </c>
      <c r="D267" s="22" t="s">
        <v>280</v>
      </c>
      <c r="E267" s="14">
        <v>3</v>
      </c>
      <c r="F267" s="20" t="s">
        <v>225</v>
      </c>
      <c r="G267" s="22">
        <v>1740304797</v>
      </c>
      <c r="H267" s="17"/>
    </row>
    <row r="268" spans="1:8" ht="21.95" customHeight="1" x14ac:dyDescent="0.3">
      <c r="A268" s="11">
        <v>264</v>
      </c>
      <c r="B268" s="22" t="str">
        <f>T("01270017752")</f>
        <v>01270017752</v>
      </c>
      <c r="C268" s="20" t="s">
        <v>281</v>
      </c>
      <c r="D268" s="22" t="s">
        <v>282</v>
      </c>
      <c r="E268" s="14">
        <v>3</v>
      </c>
      <c r="F268" s="20" t="s">
        <v>225</v>
      </c>
      <c r="G268" s="22">
        <v>1324104106</v>
      </c>
      <c r="H268" s="17"/>
    </row>
    <row r="269" spans="1:8" ht="21.95" customHeight="1" x14ac:dyDescent="0.3">
      <c r="A269" s="11">
        <v>265</v>
      </c>
      <c r="B269" s="22" t="str">
        <f>T("01270017759")</f>
        <v>01270017759</v>
      </c>
      <c r="C269" s="20" t="s">
        <v>283</v>
      </c>
      <c r="D269" s="22" t="s">
        <v>284</v>
      </c>
      <c r="E269" s="14">
        <v>3</v>
      </c>
      <c r="F269" s="20" t="s">
        <v>225</v>
      </c>
      <c r="G269" s="22">
        <v>1324105285</v>
      </c>
      <c r="H269" s="17"/>
    </row>
    <row r="270" spans="1:8" ht="21.95" customHeight="1" x14ac:dyDescent="0.3">
      <c r="A270" s="11">
        <v>266</v>
      </c>
      <c r="B270" s="22" t="str">
        <f>T("01270017767")</f>
        <v>01270017767</v>
      </c>
      <c r="C270" s="20" t="s">
        <v>285</v>
      </c>
      <c r="D270" s="22" t="s">
        <v>286</v>
      </c>
      <c r="E270" s="14">
        <v>3</v>
      </c>
      <c r="F270" s="20" t="s">
        <v>206</v>
      </c>
      <c r="G270" s="22">
        <v>1306141349</v>
      </c>
      <c r="H270" s="17"/>
    </row>
    <row r="271" spans="1:8" ht="21.95" customHeight="1" x14ac:dyDescent="0.3">
      <c r="A271" s="11">
        <v>267</v>
      </c>
      <c r="B271" s="22" t="str">
        <f>T("01270017781")</f>
        <v>01270017781</v>
      </c>
      <c r="C271" s="20" t="s">
        <v>287</v>
      </c>
      <c r="D271" s="22" t="s">
        <v>288</v>
      </c>
      <c r="E271" s="14">
        <v>3</v>
      </c>
      <c r="F271" s="20" t="s">
        <v>197</v>
      </c>
      <c r="G271" s="22">
        <v>1797865492</v>
      </c>
      <c r="H271" s="17"/>
    </row>
    <row r="272" spans="1:8" ht="21.95" customHeight="1" x14ac:dyDescent="0.3">
      <c r="A272" s="11">
        <v>268</v>
      </c>
      <c r="B272" s="22" t="str">
        <f>T("01270017795")</f>
        <v>01270017795</v>
      </c>
      <c r="C272" s="20" t="s">
        <v>289</v>
      </c>
      <c r="D272" s="22" t="s">
        <v>290</v>
      </c>
      <c r="E272" s="14">
        <v>3</v>
      </c>
      <c r="F272" s="20" t="s">
        <v>197</v>
      </c>
      <c r="G272" s="22">
        <v>1750896688</v>
      </c>
      <c r="H272" s="17"/>
    </row>
    <row r="273" spans="1:8" ht="21.95" customHeight="1" x14ac:dyDescent="0.3">
      <c r="A273" s="11">
        <v>269</v>
      </c>
      <c r="B273" s="22" t="str">
        <f>T("01270017801")</f>
        <v>01270017801</v>
      </c>
      <c r="C273" s="20" t="s">
        <v>291</v>
      </c>
      <c r="D273" s="22" t="s">
        <v>292</v>
      </c>
      <c r="E273" s="14">
        <v>3</v>
      </c>
      <c r="F273" s="20" t="s">
        <v>197</v>
      </c>
      <c r="G273" s="22">
        <v>1738278455</v>
      </c>
      <c r="H273" s="17"/>
    </row>
    <row r="274" spans="1:8" ht="21.95" customHeight="1" x14ac:dyDescent="0.3">
      <c r="A274" s="11">
        <v>270</v>
      </c>
      <c r="B274" s="22" t="str">
        <f>T("01270017812")</f>
        <v>01270017812</v>
      </c>
      <c r="C274" s="20" t="s">
        <v>293</v>
      </c>
      <c r="D274" s="22" t="s">
        <v>294</v>
      </c>
      <c r="E274" s="14">
        <v>3</v>
      </c>
      <c r="F274" s="20" t="s">
        <v>197</v>
      </c>
      <c r="G274" s="22">
        <v>1737414445</v>
      </c>
      <c r="H274" s="17"/>
    </row>
    <row r="275" spans="1:8" ht="21.95" customHeight="1" x14ac:dyDescent="0.3">
      <c r="A275" s="11">
        <v>271</v>
      </c>
      <c r="B275" s="22" t="str">
        <f>T("01270017893")</f>
        <v>01270017893</v>
      </c>
      <c r="C275" s="20" t="s">
        <v>295</v>
      </c>
      <c r="D275" s="22" t="s">
        <v>296</v>
      </c>
      <c r="E275" s="14">
        <v>3</v>
      </c>
      <c r="F275" s="20" t="s">
        <v>225</v>
      </c>
      <c r="G275" s="22">
        <v>1322749386</v>
      </c>
      <c r="H275" s="17"/>
    </row>
    <row r="276" spans="1:8" ht="21.95" customHeight="1" x14ac:dyDescent="0.3">
      <c r="A276" s="11">
        <v>272</v>
      </c>
      <c r="B276" s="22" t="str">
        <f>T("01270017903")</f>
        <v>01270017903</v>
      </c>
      <c r="C276" s="20" t="s">
        <v>297</v>
      </c>
      <c r="D276" s="22" t="s">
        <v>298</v>
      </c>
      <c r="E276" s="14">
        <v>3</v>
      </c>
      <c r="F276" s="20" t="s">
        <v>206</v>
      </c>
      <c r="G276" s="22">
        <v>1963521257</v>
      </c>
      <c r="H276" s="17"/>
    </row>
    <row r="277" spans="1:8" ht="21.95" customHeight="1" x14ac:dyDescent="0.3">
      <c r="A277" s="11">
        <v>273</v>
      </c>
      <c r="B277" s="22" t="str">
        <f>T("01270017927")</f>
        <v>01270017927</v>
      </c>
      <c r="C277" s="20" t="s">
        <v>299</v>
      </c>
      <c r="D277" s="22" t="s">
        <v>300</v>
      </c>
      <c r="E277" s="14">
        <v>3</v>
      </c>
      <c r="F277" s="20" t="s">
        <v>225</v>
      </c>
      <c r="G277" s="22">
        <v>1792924963</v>
      </c>
      <c r="H277" s="17"/>
    </row>
    <row r="278" spans="1:8" ht="21.95" customHeight="1" x14ac:dyDescent="0.3">
      <c r="A278" s="11">
        <v>274</v>
      </c>
      <c r="B278" s="22" t="str">
        <f>T("01270017937")</f>
        <v>01270017937</v>
      </c>
      <c r="C278" s="20" t="s">
        <v>301</v>
      </c>
      <c r="D278" s="22" t="s">
        <v>302</v>
      </c>
      <c r="E278" s="14">
        <v>3</v>
      </c>
      <c r="F278" s="20" t="s">
        <v>225</v>
      </c>
      <c r="G278" s="22">
        <v>1322750420</v>
      </c>
      <c r="H278" s="17"/>
    </row>
    <row r="279" spans="1:8" ht="21.95" customHeight="1" x14ac:dyDescent="0.3">
      <c r="A279" s="11">
        <v>275</v>
      </c>
      <c r="B279" s="22" t="str">
        <f>T("01270017946")</f>
        <v>01270017946</v>
      </c>
      <c r="C279" s="20" t="s">
        <v>303</v>
      </c>
      <c r="D279" s="22" t="s">
        <v>304</v>
      </c>
      <c r="E279" s="14">
        <v>3</v>
      </c>
      <c r="F279" s="20" t="s">
        <v>225</v>
      </c>
      <c r="G279" s="22">
        <v>1723401453</v>
      </c>
      <c r="H279" s="17"/>
    </row>
    <row r="280" spans="1:8" ht="21.95" customHeight="1" x14ac:dyDescent="0.3">
      <c r="A280" s="11">
        <v>276</v>
      </c>
      <c r="B280" s="22" t="str">
        <f>T("01270017955")</f>
        <v>01270017955</v>
      </c>
      <c r="C280" s="20" t="s">
        <v>305</v>
      </c>
      <c r="D280" s="22" t="s">
        <v>307</v>
      </c>
      <c r="E280" s="14">
        <v>3</v>
      </c>
      <c r="F280" s="20" t="s">
        <v>197</v>
      </c>
      <c r="G280" s="22">
        <v>1705431573</v>
      </c>
      <c r="H280" s="17"/>
    </row>
    <row r="281" spans="1:8" ht="21.95" customHeight="1" x14ac:dyDescent="0.3">
      <c r="A281" s="11">
        <v>277</v>
      </c>
      <c r="B281" s="22" t="str">
        <f>T("01270017979")</f>
        <v>01270017979</v>
      </c>
      <c r="C281" s="20" t="s">
        <v>308</v>
      </c>
      <c r="D281" s="22" t="s">
        <v>309</v>
      </c>
      <c r="E281" s="14">
        <v>3</v>
      </c>
      <c r="F281" s="20" t="s">
        <v>225</v>
      </c>
      <c r="G281" s="22">
        <v>1738082757</v>
      </c>
      <c r="H281" s="17"/>
    </row>
    <row r="282" spans="1:8" ht="21.95" customHeight="1" x14ac:dyDescent="0.3">
      <c r="A282" s="11">
        <v>278</v>
      </c>
      <c r="B282" s="22" t="str">
        <f>T("01270017983")</f>
        <v>01270017983</v>
      </c>
      <c r="C282" s="20" t="s">
        <v>310</v>
      </c>
      <c r="D282" s="22" t="s">
        <v>311</v>
      </c>
      <c r="E282" s="14">
        <v>3</v>
      </c>
      <c r="F282" s="20" t="s">
        <v>225</v>
      </c>
      <c r="G282" s="22">
        <v>1783189418</v>
      </c>
      <c r="H282" s="17"/>
    </row>
    <row r="283" spans="1:8" ht="21.95" customHeight="1" x14ac:dyDescent="0.3">
      <c r="A283" s="11">
        <v>279</v>
      </c>
      <c r="B283" s="22" t="str">
        <f>T("01270017996")</f>
        <v>01270017996</v>
      </c>
      <c r="C283" s="20" t="s">
        <v>312</v>
      </c>
      <c r="D283" s="22" t="s">
        <v>313</v>
      </c>
      <c r="E283" s="14">
        <v>3</v>
      </c>
      <c r="F283" s="20" t="s">
        <v>197</v>
      </c>
      <c r="G283" s="22">
        <v>1751464609</v>
      </c>
      <c r="H283" s="17"/>
    </row>
    <row r="284" spans="1:8" ht="21.95" customHeight="1" x14ac:dyDescent="0.3">
      <c r="A284" s="11">
        <v>280</v>
      </c>
      <c r="B284" s="22" t="str">
        <f>T("01270018001")</f>
        <v>01270018001</v>
      </c>
      <c r="C284" s="20" t="s">
        <v>314</v>
      </c>
      <c r="D284" s="22" t="s">
        <v>315</v>
      </c>
      <c r="E284" s="14">
        <v>3</v>
      </c>
      <c r="F284" s="20" t="s">
        <v>225</v>
      </c>
      <c r="G284" s="22">
        <v>1736954413</v>
      </c>
      <c r="H284" s="17"/>
    </row>
    <row r="285" spans="1:8" ht="21.95" customHeight="1" x14ac:dyDescent="0.3">
      <c r="A285" s="11">
        <v>281</v>
      </c>
      <c r="B285" s="22" t="str">
        <f>T("01270018006")</f>
        <v>01270018006</v>
      </c>
      <c r="C285" s="20" t="s">
        <v>316</v>
      </c>
      <c r="D285" s="22" t="s">
        <v>317</v>
      </c>
      <c r="E285" s="14">
        <v>3</v>
      </c>
      <c r="F285" s="20" t="s">
        <v>197</v>
      </c>
      <c r="G285" s="22">
        <v>1737463489</v>
      </c>
      <c r="H285" s="17"/>
    </row>
    <row r="286" spans="1:8" ht="21.95" customHeight="1" x14ac:dyDescent="0.3">
      <c r="A286" s="11">
        <v>282</v>
      </c>
      <c r="B286" s="22" t="str">
        <f>T("01270018013")</f>
        <v>01270018013</v>
      </c>
      <c r="C286" s="20" t="s">
        <v>318</v>
      </c>
      <c r="D286" s="22" t="s">
        <v>319</v>
      </c>
      <c r="E286" s="14">
        <v>3</v>
      </c>
      <c r="F286" s="20" t="s">
        <v>197</v>
      </c>
      <c r="G286" s="22">
        <v>1725486504</v>
      </c>
      <c r="H286" s="17"/>
    </row>
    <row r="287" spans="1:8" ht="21.95" customHeight="1" x14ac:dyDescent="0.3">
      <c r="A287" s="11">
        <v>283</v>
      </c>
      <c r="B287" s="22" t="str">
        <f>T("01270018018")</f>
        <v>01270018018</v>
      </c>
      <c r="C287" s="20" t="s">
        <v>320</v>
      </c>
      <c r="D287" s="22" t="s">
        <v>321</v>
      </c>
      <c r="E287" s="14">
        <v>3</v>
      </c>
      <c r="F287" s="20" t="s">
        <v>225</v>
      </c>
      <c r="G287" s="22">
        <v>1305147524</v>
      </c>
      <c r="H287" s="17"/>
    </row>
    <row r="288" spans="1:8" ht="21.95" customHeight="1" x14ac:dyDescent="0.3">
      <c r="A288" s="11">
        <v>284</v>
      </c>
      <c r="B288" s="22" t="str">
        <f>T("01270018022")</f>
        <v>01270018022</v>
      </c>
      <c r="C288" s="20" t="s">
        <v>322</v>
      </c>
      <c r="D288" s="22" t="s">
        <v>323</v>
      </c>
      <c r="E288" s="14">
        <v>3</v>
      </c>
      <c r="F288" s="20" t="s">
        <v>206</v>
      </c>
      <c r="G288" s="22">
        <v>1705819868</v>
      </c>
      <c r="H288" s="17"/>
    </row>
    <row r="289" spans="1:8" ht="21.95" customHeight="1" x14ac:dyDescent="0.3">
      <c r="A289" s="11">
        <v>285</v>
      </c>
      <c r="B289" s="22" t="str">
        <f>T("01270018028")</f>
        <v>01270018028</v>
      </c>
      <c r="C289" s="20" t="s">
        <v>324</v>
      </c>
      <c r="D289" s="22" t="s">
        <v>268</v>
      </c>
      <c r="E289" s="14">
        <v>3</v>
      </c>
      <c r="F289" s="20" t="s">
        <v>225</v>
      </c>
      <c r="G289" s="22">
        <v>1721899731</v>
      </c>
      <c r="H289" s="17"/>
    </row>
    <row r="290" spans="1:8" ht="21.95" customHeight="1" x14ac:dyDescent="0.3">
      <c r="A290" s="11">
        <v>286</v>
      </c>
      <c r="B290" s="22" t="str">
        <f>T("01270018673")</f>
        <v>01270018673</v>
      </c>
      <c r="C290" s="20" t="s">
        <v>359</v>
      </c>
      <c r="D290" s="22" t="s">
        <v>360</v>
      </c>
      <c r="E290" s="14">
        <v>3</v>
      </c>
      <c r="F290" s="20" t="s">
        <v>225</v>
      </c>
      <c r="G290" s="22">
        <v>1765910730</v>
      </c>
      <c r="H290" s="17"/>
    </row>
    <row r="291" spans="1:8" ht="21.95" customHeight="1" x14ac:dyDescent="0.3">
      <c r="A291" s="11">
        <v>287</v>
      </c>
      <c r="B291" s="22" t="str">
        <f>T("01270018685")</f>
        <v>01270018685</v>
      </c>
      <c r="C291" s="20" t="s">
        <v>361</v>
      </c>
      <c r="D291" s="22" t="s">
        <v>362</v>
      </c>
      <c r="E291" s="14">
        <v>3</v>
      </c>
      <c r="F291" s="20" t="s">
        <v>206</v>
      </c>
      <c r="G291" s="22">
        <v>1793833127</v>
      </c>
      <c r="H291" s="17"/>
    </row>
    <row r="292" spans="1:8" ht="21.95" customHeight="1" x14ac:dyDescent="0.3">
      <c r="A292" s="11">
        <v>288</v>
      </c>
      <c r="B292" s="22" t="str">
        <f>T("01270019839")</f>
        <v>01270019839</v>
      </c>
      <c r="C292" s="20" t="s">
        <v>422</v>
      </c>
      <c r="D292" s="22" t="s">
        <v>423</v>
      </c>
      <c r="E292" s="14">
        <v>3</v>
      </c>
      <c r="F292" s="20" t="s">
        <v>197</v>
      </c>
      <c r="G292" s="22">
        <v>1310226770</v>
      </c>
      <c r="H292" s="17"/>
    </row>
    <row r="293" spans="1:8" ht="21.95" customHeight="1" x14ac:dyDescent="0.3">
      <c r="A293" s="11">
        <v>289</v>
      </c>
      <c r="B293" s="22" t="str">
        <f>T("01270019854")</f>
        <v>01270019854</v>
      </c>
      <c r="C293" s="20" t="s">
        <v>424</v>
      </c>
      <c r="D293" s="22" t="s">
        <v>425</v>
      </c>
      <c r="E293" s="14">
        <v>3</v>
      </c>
      <c r="F293" s="20" t="s">
        <v>197</v>
      </c>
      <c r="G293" s="22">
        <v>1789222954</v>
      </c>
      <c r="H293" s="17"/>
    </row>
    <row r="294" spans="1:8" ht="21.95" customHeight="1" x14ac:dyDescent="0.3">
      <c r="A294" s="11">
        <v>290</v>
      </c>
      <c r="B294" s="22" t="str">
        <f>T("01270019897")</f>
        <v>01270019897</v>
      </c>
      <c r="C294" s="20" t="s">
        <v>426</v>
      </c>
      <c r="D294" s="22" t="s">
        <v>427</v>
      </c>
      <c r="E294" s="14">
        <v>3</v>
      </c>
      <c r="F294" s="20" t="s">
        <v>225</v>
      </c>
      <c r="G294" s="22">
        <v>1737680497</v>
      </c>
      <c r="H294" s="17"/>
    </row>
    <row r="295" spans="1:8" ht="21.95" customHeight="1" x14ac:dyDescent="0.3">
      <c r="A295" s="11">
        <v>291</v>
      </c>
      <c r="B295" s="22" t="str">
        <f>T("01270019916")</f>
        <v>01270019916</v>
      </c>
      <c r="C295" s="20" t="s">
        <v>428</v>
      </c>
      <c r="D295" s="22" t="s">
        <v>101</v>
      </c>
      <c r="E295" s="14">
        <v>3</v>
      </c>
      <c r="F295" s="20" t="s">
        <v>225</v>
      </c>
      <c r="G295" s="22">
        <v>1778412870</v>
      </c>
      <c r="H295" s="17"/>
    </row>
    <row r="296" spans="1:8" ht="21.95" customHeight="1" x14ac:dyDescent="0.3">
      <c r="A296" s="11">
        <v>292</v>
      </c>
      <c r="B296" s="22" t="str">
        <f>T("01270019984")</f>
        <v>01270019984</v>
      </c>
      <c r="C296" s="20" t="s">
        <v>429</v>
      </c>
      <c r="D296" s="22" t="s">
        <v>430</v>
      </c>
      <c r="E296" s="14">
        <v>3</v>
      </c>
      <c r="F296" s="20" t="s">
        <v>225</v>
      </c>
      <c r="G296" s="22">
        <v>1744816801</v>
      </c>
      <c r="H296" s="17"/>
    </row>
    <row r="297" spans="1:8" ht="21.95" customHeight="1" x14ac:dyDescent="0.3">
      <c r="A297" s="11">
        <v>293</v>
      </c>
      <c r="B297" s="22" t="str">
        <f>T("01270019996")</f>
        <v>01270019996</v>
      </c>
      <c r="C297" s="20" t="s">
        <v>431</v>
      </c>
      <c r="D297" s="22" t="s">
        <v>432</v>
      </c>
      <c r="E297" s="14">
        <v>3</v>
      </c>
      <c r="F297" s="20" t="s">
        <v>225</v>
      </c>
      <c r="G297" s="22">
        <v>1309326189</v>
      </c>
      <c r="H297" s="17"/>
    </row>
    <row r="298" spans="1:8" ht="21.95" customHeight="1" x14ac:dyDescent="0.3">
      <c r="A298" s="11">
        <v>294</v>
      </c>
      <c r="B298" s="22" t="str">
        <f>T("01270020008")</f>
        <v>01270020008</v>
      </c>
      <c r="C298" s="20" t="s">
        <v>433</v>
      </c>
      <c r="D298" s="22" t="s">
        <v>434</v>
      </c>
      <c r="E298" s="14">
        <v>3</v>
      </c>
      <c r="F298" s="20" t="s">
        <v>197</v>
      </c>
      <c r="G298" s="22">
        <v>1737431930</v>
      </c>
      <c r="H298" s="17"/>
    </row>
    <row r="299" spans="1:8" ht="21.95" customHeight="1" x14ac:dyDescent="0.3">
      <c r="A299" s="11">
        <v>295</v>
      </c>
      <c r="B299" s="22" t="str">
        <f>T("01270020021")</f>
        <v>01270020021</v>
      </c>
      <c r="C299" s="20" t="s">
        <v>435</v>
      </c>
      <c r="D299" s="22" t="s">
        <v>436</v>
      </c>
      <c r="E299" s="14">
        <v>3</v>
      </c>
      <c r="F299" s="20" t="s">
        <v>197</v>
      </c>
      <c r="G299" s="22">
        <v>1721648263</v>
      </c>
      <c r="H299" s="17"/>
    </row>
    <row r="300" spans="1:8" ht="21.95" customHeight="1" x14ac:dyDescent="0.3">
      <c r="A300" s="11">
        <v>296</v>
      </c>
      <c r="B300" s="22" t="str">
        <f>T("01270020030")</f>
        <v>01270020030</v>
      </c>
      <c r="C300" s="20" t="s">
        <v>437</v>
      </c>
      <c r="D300" s="22" t="s">
        <v>438</v>
      </c>
      <c r="E300" s="14">
        <v>3</v>
      </c>
      <c r="F300" s="20" t="s">
        <v>206</v>
      </c>
      <c r="G300" s="22">
        <v>1324105539</v>
      </c>
      <c r="H300" s="17"/>
    </row>
    <row r="301" spans="1:8" ht="21.95" customHeight="1" x14ac:dyDescent="0.3">
      <c r="A301" s="11">
        <v>297</v>
      </c>
      <c r="B301" s="22" t="str">
        <f>T("01270020038")</f>
        <v>01270020038</v>
      </c>
      <c r="C301" s="20" t="s">
        <v>439</v>
      </c>
      <c r="D301" s="22" t="s">
        <v>440</v>
      </c>
      <c r="E301" s="14">
        <v>3</v>
      </c>
      <c r="F301" s="20" t="s">
        <v>206</v>
      </c>
      <c r="G301" s="22">
        <v>1824105542</v>
      </c>
      <c r="H301" s="17"/>
    </row>
    <row r="302" spans="1:8" ht="21.95" customHeight="1" x14ac:dyDescent="0.3">
      <c r="A302" s="11">
        <v>298</v>
      </c>
      <c r="B302" s="22" t="str">
        <f>T("01270020045")</f>
        <v>01270020045</v>
      </c>
      <c r="C302" s="20" t="s">
        <v>441</v>
      </c>
      <c r="D302" s="22" t="s">
        <v>442</v>
      </c>
      <c r="E302" s="14">
        <v>3</v>
      </c>
      <c r="F302" s="20" t="s">
        <v>197</v>
      </c>
      <c r="G302" s="22">
        <v>1324042490</v>
      </c>
      <c r="H302" s="17"/>
    </row>
    <row r="303" spans="1:8" ht="21.95" customHeight="1" x14ac:dyDescent="0.3">
      <c r="A303" s="11">
        <v>299</v>
      </c>
      <c r="B303" s="22" t="str">
        <f>T("01270020053")</f>
        <v>01270020053</v>
      </c>
      <c r="C303" s="20" t="s">
        <v>76</v>
      </c>
      <c r="D303" s="22" t="s">
        <v>443</v>
      </c>
      <c r="E303" s="14">
        <v>3</v>
      </c>
      <c r="F303" s="20" t="s">
        <v>225</v>
      </c>
      <c r="G303" s="22">
        <v>1834849344</v>
      </c>
      <c r="H303" s="17"/>
    </row>
    <row r="304" spans="1:8" ht="21.95" customHeight="1" x14ac:dyDescent="0.3">
      <c r="A304" s="11">
        <v>300</v>
      </c>
      <c r="B304" s="22" t="str">
        <f>T("01270020063")</f>
        <v>01270020063</v>
      </c>
      <c r="C304" s="20" t="s">
        <v>444</v>
      </c>
      <c r="D304" s="22" t="s">
        <v>446</v>
      </c>
      <c r="E304" s="14">
        <v>3</v>
      </c>
      <c r="F304" s="20" t="s">
        <v>206</v>
      </c>
      <c r="G304" s="22">
        <v>1744720565</v>
      </c>
      <c r="H304" s="17"/>
    </row>
    <row r="305" spans="1:8" ht="21.95" customHeight="1" x14ac:dyDescent="0.3">
      <c r="A305" s="11">
        <v>301</v>
      </c>
      <c r="B305" s="22" t="str">
        <f>T("01270020072")</f>
        <v>01270020072</v>
      </c>
      <c r="C305" s="20" t="s">
        <v>447</v>
      </c>
      <c r="D305" s="22" t="s">
        <v>448</v>
      </c>
      <c r="E305" s="14">
        <v>3</v>
      </c>
      <c r="F305" s="20" t="s">
        <v>225</v>
      </c>
      <c r="G305" s="22">
        <v>1738344861</v>
      </c>
      <c r="H305" s="17"/>
    </row>
    <row r="306" spans="1:8" ht="21.95" customHeight="1" x14ac:dyDescent="0.3">
      <c r="A306" s="11">
        <v>302</v>
      </c>
      <c r="B306" s="22" t="str">
        <f>T("01270020082")</f>
        <v>01270020082</v>
      </c>
      <c r="C306" s="20" t="s">
        <v>449</v>
      </c>
      <c r="D306" s="22" t="s">
        <v>450</v>
      </c>
      <c r="E306" s="14">
        <v>3</v>
      </c>
      <c r="F306" s="20" t="s">
        <v>206</v>
      </c>
      <c r="G306" s="22">
        <v>1324042045</v>
      </c>
      <c r="H306" s="17"/>
    </row>
    <row r="307" spans="1:8" ht="21.95" customHeight="1" x14ac:dyDescent="0.3">
      <c r="A307" s="11">
        <v>303</v>
      </c>
      <c r="B307" s="22" t="str">
        <f>T("01270020093")</f>
        <v>01270020093</v>
      </c>
      <c r="C307" s="20" t="s">
        <v>451</v>
      </c>
      <c r="D307" s="22" t="s">
        <v>452</v>
      </c>
      <c r="E307" s="14">
        <v>3</v>
      </c>
      <c r="F307" s="20" t="s">
        <v>206</v>
      </c>
      <c r="G307" s="22">
        <v>1322691468</v>
      </c>
      <c r="H307" s="17"/>
    </row>
    <row r="308" spans="1:8" ht="21.95" customHeight="1" x14ac:dyDescent="0.3">
      <c r="A308" s="11">
        <v>304</v>
      </c>
      <c r="B308" s="22" t="str">
        <f>T("01270021321")</f>
        <v>01270021321</v>
      </c>
      <c r="C308" s="20" t="s">
        <v>499</v>
      </c>
      <c r="D308" s="22" t="s">
        <v>500</v>
      </c>
      <c r="E308" s="14">
        <v>3</v>
      </c>
      <c r="F308" s="20" t="s">
        <v>197</v>
      </c>
      <c r="G308" s="22">
        <v>1319974868</v>
      </c>
      <c r="H308" s="17"/>
    </row>
    <row r="309" spans="1:8" ht="21.95" customHeight="1" x14ac:dyDescent="0.3">
      <c r="A309" s="11">
        <v>305</v>
      </c>
      <c r="B309" s="22" t="str">
        <f>T("01270035613")</f>
        <v>01270035613</v>
      </c>
      <c r="C309" s="20" t="s">
        <v>1091</v>
      </c>
      <c r="D309" s="22" t="s">
        <v>1092</v>
      </c>
      <c r="E309" s="14">
        <v>3</v>
      </c>
      <c r="F309" s="20" t="s">
        <v>225</v>
      </c>
      <c r="G309" s="22">
        <v>1873485561</v>
      </c>
      <c r="H309" s="17"/>
    </row>
    <row r="310" spans="1:8" ht="21.95" customHeight="1" x14ac:dyDescent="0.3">
      <c r="A310" s="11">
        <v>306</v>
      </c>
      <c r="B310" s="22" t="str">
        <f>T("01270070138")</f>
        <v>01270070138</v>
      </c>
      <c r="C310" s="20" t="s">
        <v>1158</v>
      </c>
      <c r="D310" s="22" t="s">
        <v>1159</v>
      </c>
      <c r="E310" s="14">
        <v>3</v>
      </c>
      <c r="F310" s="20" t="s">
        <v>225</v>
      </c>
      <c r="G310" s="22">
        <v>1738239525</v>
      </c>
      <c r="H310" s="17"/>
    </row>
    <row r="311" spans="1:8" ht="21.95" customHeight="1" x14ac:dyDescent="0.3">
      <c r="A311" s="11">
        <v>307</v>
      </c>
      <c r="B311" s="22" t="str">
        <f>T("01270078847")</f>
        <v>01270078847</v>
      </c>
      <c r="C311" s="20" t="s">
        <v>1171</v>
      </c>
      <c r="D311" s="22" t="s">
        <v>1172</v>
      </c>
      <c r="E311" s="14">
        <v>3</v>
      </c>
      <c r="F311" s="20" t="s">
        <v>197</v>
      </c>
      <c r="G311" s="22">
        <v>1794953436</v>
      </c>
      <c r="H311" s="17"/>
    </row>
    <row r="312" spans="1:8" ht="21.95" customHeight="1" x14ac:dyDescent="0.3">
      <c r="A312" s="11">
        <v>308</v>
      </c>
      <c r="B312" s="22" t="str">
        <f>T("01270078856")</f>
        <v>01270078856</v>
      </c>
      <c r="C312" s="20" t="s">
        <v>1184</v>
      </c>
      <c r="D312" s="22" t="s">
        <v>1185</v>
      </c>
      <c r="E312" s="14">
        <v>3</v>
      </c>
      <c r="F312" s="20" t="s">
        <v>225</v>
      </c>
      <c r="G312" s="22">
        <v>1308830974</v>
      </c>
      <c r="H312" s="17"/>
    </row>
    <row r="313" spans="1:8" ht="21.95" customHeight="1" x14ac:dyDescent="0.3">
      <c r="A313" s="11">
        <v>309</v>
      </c>
      <c r="B313" s="22" t="str">
        <f>T("01270078857")</f>
        <v>01270078857</v>
      </c>
      <c r="C313" s="20" t="s">
        <v>1186</v>
      </c>
      <c r="D313" s="22" t="s">
        <v>1187</v>
      </c>
      <c r="E313" s="14">
        <v>3</v>
      </c>
      <c r="F313" s="20" t="s">
        <v>225</v>
      </c>
      <c r="G313" s="22">
        <v>1324105434</v>
      </c>
      <c r="H313" s="17"/>
    </row>
    <row r="314" spans="1:8" ht="21.95" customHeight="1" x14ac:dyDescent="0.3">
      <c r="A314" s="11">
        <v>310</v>
      </c>
      <c r="B314" s="22" t="str">
        <f>T("01270078858")</f>
        <v>01270078858</v>
      </c>
      <c r="C314" s="20" t="s">
        <v>1188</v>
      </c>
      <c r="D314" s="22" t="s">
        <v>1189</v>
      </c>
      <c r="E314" s="14">
        <v>3</v>
      </c>
      <c r="F314" s="20" t="s">
        <v>225</v>
      </c>
      <c r="G314" s="22">
        <v>1728706335</v>
      </c>
      <c r="H314" s="17"/>
    </row>
    <row r="315" spans="1:8" ht="21.95" customHeight="1" x14ac:dyDescent="0.3">
      <c r="A315" s="11">
        <v>311</v>
      </c>
      <c r="B315" s="22" t="str">
        <f>T("01270078860")</f>
        <v>01270078860</v>
      </c>
      <c r="C315" s="20" t="s">
        <v>1190</v>
      </c>
      <c r="D315" s="22" t="s">
        <v>1191</v>
      </c>
      <c r="E315" s="14">
        <v>3</v>
      </c>
      <c r="F315" s="20" t="s">
        <v>197</v>
      </c>
      <c r="G315" s="22">
        <v>1755345657</v>
      </c>
      <c r="H315" s="17"/>
    </row>
    <row r="316" spans="1:8" ht="21.95" customHeight="1" x14ac:dyDescent="0.3">
      <c r="A316" s="11">
        <v>312</v>
      </c>
      <c r="B316" s="22" t="str">
        <f>T("01270078863")</f>
        <v>01270078863</v>
      </c>
      <c r="C316" s="20" t="s">
        <v>1192</v>
      </c>
      <c r="D316" s="22" t="s">
        <v>250</v>
      </c>
      <c r="E316" s="14">
        <v>3</v>
      </c>
      <c r="F316" s="20" t="s">
        <v>197</v>
      </c>
      <c r="G316" s="22">
        <v>1833221278</v>
      </c>
      <c r="H316" s="17"/>
    </row>
    <row r="317" spans="1:8" ht="21.95" customHeight="1" x14ac:dyDescent="0.3">
      <c r="A317" s="11">
        <v>313</v>
      </c>
      <c r="B317" s="22" t="str">
        <f>T("01270078864")</f>
        <v>01270078864</v>
      </c>
      <c r="C317" s="20" t="s">
        <v>507</v>
      </c>
      <c r="D317" s="22" t="s">
        <v>1193</v>
      </c>
      <c r="E317" s="14">
        <v>3</v>
      </c>
      <c r="F317" s="20" t="s">
        <v>197</v>
      </c>
      <c r="G317" s="22">
        <v>1773726615</v>
      </c>
      <c r="H317" s="17"/>
    </row>
    <row r="318" spans="1:8" ht="21.95" customHeight="1" x14ac:dyDescent="0.3">
      <c r="A318" s="11">
        <v>314</v>
      </c>
      <c r="B318" s="22" t="str">
        <f>T("01270078867")</f>
        <v>01270078867</v>
      </c>
      <c r="C318" s="20" t="s">
        <v>1194</v>
      </c>
      <c r="D318" s="22" t="s">
        <v>1195</v>
      </c>
      <c r="E318" s="14">
        <v>3</v>
      </c>
      <c r="F318" s="20" t="s">
        <v>225</v>
      </c>
      <c r="G318" s="22">
        <v>1843098397</v>
      </c>
      <c r="H318" s="17"/>
    </row>
    <row r="319" spans="1:8" ht="21.95" customHeight="1" x14ac:dyDescent="0.3">
      <c r="A319" s="11">
        <v>315</v>
      </c>
      <c r="B319" s="22" t="str">
        <f>T("01270090321")</f>
        <v>01270090321</v>
      </c>
      <c r="C319" s="20" t="s">
        <v>1268</v>
      </c>
      <c r="D319" s="22" t="s">
        <v>1270</v>
      </c>
      <c r="E319" s="14">
        <v>3</v>
      </c>
      <c r="F319" s="20" t="s">
        <v>197</v>
      </c>
      <c r="G319" s="22">
        <v>1324042447</v>
      </c>
      <c r="H319" s="17"/>
    </row>
    <row r="320" spans="1:8" ht="21.95" customHeight="1" x14ac:dyDescent="0.3">
      <c r="A320" s="11">
        <v>316</v>
      </c>
      <c r="B320" s="22" t="str">
        <f>T("01270090322")</f>
        <v>01270090322</v>
      </c>
      <c r="C320" s="20" t="s">
        <v>1271</v>
      </c>
      <c r="D320" s="22" t="s">
        <v>1272</v>
      </c>
      <c r="E320" s="14">
        <v>3</v>
      </c>
      <c r="F320" s="20" t="s">
        <v>206</v>
      </c>
      <c r="G320" s="22">
        <v>1736954895</v>
      </c>
      <c r="H320" s="17"/>
    </row>
    <row r="321" spans="1:8" ht="21.95" customHeight="1" x14ac:dyDescent="0.3">
      <c r="A321" s="11">
        <v>317</v>
      </c>
      <c r="B321" s="22" t="str">
        <f>T("01270090921")</f>
        <v>01270090921</v>
      </c>
      <c r="C321" s="20" t="s">
        <v>1325</v>
      </c>
      <c r="D321" s="22" t="s">
        <v>1326</v>
      </c>
      <c r="E321" s="14">
        <v>3</v>
      </c>
      <c r="F321" s="20" t="s">
        <v>206</v>
      </c>
      <c r="G321" s="22">
        <v>1773805596</v>
      </c>
      <c r="H321" s="17"/>
    </row>
    <row r="322" spans="1:8" ht="21.95" customHeight="1" x14ac:dyDescent="0.3">
      <c r="A322" s="11">
        <v>318</v>
      </c>
      <c r="B322" s="22" t="str">
        <f>T("01270090976")</f>
        <v>01270090976</v>
      </c>
      <c r="C322" s="20" t="s">
        <v>260</v>
      </c>
      <c r="D322" s="22" t="s">
        <v>1345</v>
      </c>
      <c r="E322" s="14">
        <v>3</v>
      </c>
      <c r="F322" s="20" t="s">
        <v>197</v>
      </c>
      <c r="G322" s="22">
        <v>1753951763</v>
      </c>
      <c r="H322" s="17"/>
    </row>
    <row r="323" spans="1:8" ht="21.95" customHeight="1" x14ac:dyDescent="0.3">
      <c r="A323" s="11">
        <v>319</v>
      </c>
      <c r="B323" s="22" t="str">
        <f>T("01270104732")</f>
        <v>01270104732</v>
      </c>
      <c r="C323" s="20" t="s">
        <v>1354</v>
      </c>
      <c r="D323" s="22" t="s">
        <v>1355</v>
      </c>
      <c r="E323" s="14">
        <v>3</v>
      </c>
      <c r="F323" s="20" t="s">
        <v>206</v>
      </c>
      <c r="G323" s="22">
        <v>1758096169</v>
      </c>
      <c r="H323" s="17"/>
    </row>
    <row r="324" spans="1:8" ht="21.95" customHeight="1" x14ac:dyDescent="0.3">
      <c r="A324" s="11">
        <v>320</v>
      </c>
      <c r="B324" s="22" t="str">
        <f>T("01270104734")</f>
        <v>01270104734</v>
      </c>
      <c r="C324" s="20" t="s">
        <v>1356</v>
      </c>
      <c r="D324" s="22" t="s">
        <v>1357</v>
      </c>
      <c r="E324" s="14">
        <v>3</v>
      </c>
      <c r="F324" s="20" t="s">
        <v>197</v>
      </c>
      <c r="G324" s="22">
        <v>1758487314</v>
      </c>
      <c r="H324" s="17"/>
    </row>
    <row r="325" spans="1:8" ht="21.95" customHeight="1" x14ac:dyDescent="0.3">
      <c r="A325" s="11">
        <v>321</v>
      </c>
      <c r="B325" s="22" t="str">
        <f>T("01270104738")</f>
        <v>01270104738</v>
      </c>
      <c r="C325" s="20" t="s">
        <v>1360</v>
      </c>
      <c r="D325" s="22" t="s">
        <v>1361</v>
      </c>
      <c r="E325" s="14">
        <v>3</v>
      </c>
      <c r="F325" s="20" t="s">
        <v>164</v>
      </c>
      <c r="G325" s="22">
        <v>1312746012</v>
      </c>
      <c r="H325" s="17"/>
    </row>
    <row r="326" spans="1:8" ht="21.95" customHeight="1" x14ac:dyDescent="0.3">
      <c r="A326" s="11">
        <v>322</v>
      </c>
      <c r="B326" s="22" t="str">
        <f>T("01270104742")</f>
        <v>01270104742</v>
      </c>
      <c r="C326" s="20" t="s">
        <v>305</v>
      </c>
      <c r="D326" s="22" t="s">
        <v>1364</v>
      </c>
      <c r="E326" s="14">
        <v>3</v>
      </c>
      <c r="F326" s="20" t="s">
        <v>197</v>
      </c>
      <c r="G326" s="22">
        <v>1780327602</v>
      </c>
      <c r="H326" s="17"/>
    </row>
    <row r="327" spans="1:8" ht="21.95" customHeight="1" x14ac:dyDescent="0.3">
      <c r="A327" s="11">
        <v>323</v>
      </c>
      <c r="B327" s="22" t="str">
        <f>T("01270104751")</f>
        <v>01270104751</v>
      </c>
      <c r="C327" s="20" t="s">
        <v>1370</v>
      </c>
      <c r="D327" s="22" t="s">
        <v>1371</v>
      </c>
      <c r="E327" s="14">
        <v>3</v>
      </c>
      <c r="F327" s="20" t="s">
        <v>225</v>
      </c>
      <c r="G327" s="22">
        <v>1310195768</v>
      </c>
      <c r="H327" s="17"/>
    </row>
    <row r="328" spans="1:8" ht="21.95" customHeight="1" x14ac:dyDescent="0.3">
      <c r="A328" s="11">
        <v>324</v>
      </c>
      <c r="B328" s="22" t="str">
        <f>T("01270104756")</f>
        <v>01270104756</v>
      </c>
      <c r="C328" s="20" t="s">
        <v>1372</v>
      </c>
      <c r="D328" s="22" t="s">
        <v>1373</v>
      </c>
      <c r="E328" s="14">
        <v>3</v>
      </c>
      <c r="F328" s="20" t="s">
        <v>1374</v>
      </c>
      <c r="G328" s="22">
        <v>1783185790</v>
      </c>
      <c r="H328" s="17"/>
    </row>
    <row r="329" spans="1:8" ht="21.95" customHeight="1" x14ac:dyDescent="0.3">
      <c r="A329" s="11">
        <v>325</v>
      </c>
      <c r="B329" s="22" t="str">
        <f>T("01270104758")</f>
        <v>01270104758</v>
      </c>
      <c r="C329" s="20" t="s">
        <v>1375</v>
      </c>
      <c r="D329" s="22" t="s">
        <v>1376</v>
      </c>
      <c r="E329" s="14">
        <v>3</v>
      </c>
      <c r="F329" s="20" t="s">
        <v>225</v>
      </c>
      <c r="G329" s="22">
        <v>1743163915</v>
      </c>
      <c r="H329" s="17"/>
    </row>
    <row r="330" spans="1:8" ht="21.95" customHeight="1" x14ac:dyDescent="0.3">
      <c r="A330" s="11">
        <v>326</v>
      </c>
      <c r="B330" s="22" t="str">
        <f>T("01270104761")</f>
        <v>01270104761</v>
      </c>
      <c r="C330" s="20" t="s">
        <v>1377</v>
      </c>
      <c r="D330" s="22" t="s">
        <v>425</v>
      </c>
      <c r="E330" s="14">
        <v>3</v>
      </c>
      <c r="F330" s="20" t="s">
        <v>1374</v>
      </c>
      <c r="G330" s="22">
        <v>1709130820</v>
      </c>
      <c r="H330" s="17"/>
    </row>
    <row r="331" spans="1:8" ht="21.95" customHeight="1" x14ac:dyDescent="0.3">
      <c r="A331" s="11">
        <v>327</v>
      </c>
      <c r="B331" s="22" t="str">
        <f>T("01270104762")</f>
        <v>01270104762</v>
      </c>
      <c r="C331" s="20" t="s">
        <v>1378</v>
      </c>
      <c r="D331" s="22" t="s">
        <v>1379</v>
      </c>
      <c r="E331" s="14">
        <v>3</v>
      </c>
      <c r="F331" s="20" t="s">
        <v>1374</v>
      </c>
      <c r="G331" s="22">
        <v>1760589388</v>
      </c>
      <c r="H331" s="17"/>
    </row>
    <row r="332" spans="1:8" ht="21.95" customHeight="1" x14ac:dyDescent="0.3">
      <c r="A332" s="11">
        <v>328</v>
      </c>
      <c r="B332" s="22" t="str">
        <f>T("01270104763")</f>
        <v>01270104763</v>
      </c>
      <c r="C332" s="20" t="s">
        <v>1380</v>
      </c>
      <c r="D332" s="22" t="s">
        <v>1157</v>
      </c>
      <c r="E332" s="14">
        <v>3</v>
      </c>
      <c r="F332" s="20" t="s">
        <v>225</v>
      </c>
      <c r="G332" s="22">
        <v>1724095927</v>
      </c>
      <c r="H332" s="17"/>
    </row>
    <row r="333" spans="1:8" ht="21.95" customHeight="1" x14ac:dyDescent="0.3">
      <c r="A333" s="11">
        <v>329</v>
      </c>
      <c r="B333" s="22" t="str">
        <f>T("01270104766")</f>
        <v>01270104766</v>
      </c>
      <c r="C333" s="20" t="s">
        <v>1381</v>
      </c>
      <c r="D333" s="22" t="s">
        <v>1382</v>
      </c>
      <c r="E333" s="14">
        <v>3</v>
      </c>
      <c r="F333" s="20" t="s">
        <v>206</v>
      </c>
      <c r="G333" s="22">
        <v>1722951725</v>
      </c>
      <c r="H333" s="17"/>
    </row>
    <row r="334" spans="1:8" ht="21.95" customHeight="1" x14ac:dyDescent="0.3">
      <c r="A334" s="11">
        <v>330</v>
      </c>
      <c r="B334" s="22" t="str">
        <f>T("01270104913")</f>
        <v>01270104913</v>
      </c>
      <c r="C334" s="20" t="s">
        <v>1403</v>
      </c>
      <c r="D334" s="22" t="s">
        <v>1404</v>
      </c>
      <c r="E334" s="14">
        <v>3</v>
      </c>
      <c r="F334" s="20" t="s">
        <v>1374</v>
      </c>
      <c r="G334" s="22">
        <v>1737731134</v>
      </c>
      <c r="H334" s="17"/>
    </row>
    <row r="335" spans="1:8" ht="21.95" customHeight="1" x14ac:dyDescent="0.3">
      <c r="A335" s="11">
        <v>331</v>
      </c>
      <c r="B335" s="22" t="str">
        <f>T("01270118118")</f>
        <v>01270118118</v>
      </c>
      <c r="C335" s="20" t="s">
        <v>1429</v>
      </c>
      <c r="D335" s="22" t="s">
        <v>1430</v>
      </c>
      <c r="E335" s="14">
        <v>3</v>
      </c>
      <c r="F335" s="20" t="s">
        <v>225</v>
      </c>
      <c r="G335" s="22">
        <v>1881440177</v>
      </c>
      <c r="H335" s="17"/>
    </row>
    <row r="336" spans="1:8" ht="21.95" customHeight="1" x14ac:dyDescent="0.3">
      <c r="A336" s="11">
        <v>332</v>
      </c>
      <c r="B336" s="22" t="str">
        <f>T("01270119753")</f>
        <v>01270119753</v>
      </c>
      <c r="C336" s="20" t="s">
        <v>1441</v>
      </c>
      <c r="D336" s="22" t="s">
        <v>1442</v>
      </c>
      <c r="E336" s="14">
        <v>3</v>
      </c>
      <c r="F336" s="20" t="s">
        <v>225</v>
      </c>
      <c r="G336" s="22">
        <v>1723258140</v>
      </c>
      <c r="H336" s="17"/>
    </row>
    <row r="337" spans="1:8" ht="21.95" customHeight="1" x14ac:dyDescent="0.3">
      <c r="A337" s="11">
        <v>333</v>
      </c>
      <c r="B337" s="22" t="str">
        <f>T("01270119754")</f>
        <v>01270119754</v>
      </c>
      <c r="C337" s="20" t="s">
        <v>1443</v>
      </c>
      <c r="D337" s="22" t="s">
        <v>1250</v>
      </c>
      <c r="E337" s="14">
        <v>3</v>
      </c>
      <c r="F337" s="20" t="s">
        <v>1444</v>
      </c>
      <c r="G337" s="22">
        <v>1773235568</v>
      </c>
      <c r="H337" s="17"/>
    </row>
    <row r="338" spans="1:8" ht="21.95" customHeight="1" x14ac:dyDescent="0.3">
      <c r="A338" s="11">
        <v>334</v>
      </c>
      <c r="B338" s="22" t="str">
        <f>T("01270119757")</f>
        <v>01270119757</v>
      </c>
      <c r="C338" s="20" t="s">
        <v>1448</v>
      </c>
      <c r="D338" s="22" t="s">
        <v>1449</v>
      </c>
      <c r="E338" s="14">
        <v>3</v>
      </c>
      <c r="F338" s="20" t="s">
        <v>1444</v>
      </c>
      <c r="G338" s="22">
        <v>1736962951</v>
      </c>
      <c r="H338" s="17"/>
    </row>
    <row r="339" spans="1:8" ht="21.95" customHeight="1" x14ac:dyDescent="0.3">
      <c r="A339" s="11">
        <v>335</v>
      </c>
      <c r="B339" s="22" t="str">
        <f>T("01270125230")</f>
        <v>01270125230</v>
      </c>
      <c r="C339" s="20" t="s">
        <v>1450</v>
      </c>
      <c r="D339" s="22" t="s">
        <v>1451</v>
      </c>
      <c r="E339" s="14">
        <v>3</v>
      </c>
      <c r="F339" s="20" t="s">
        <v>197</v>
      </c>
      <c r="G339" s="22">
        <v>1774076539</v>
      </c>
      <c r="H339" s="17"/>
    </row>
    <row r="340" spans="1:8" ht="21.95" customHeight="1" x14ac:dyDescent="0.3">
      <c r="A340" s="11">
        <v>336</v>
      </c>
      <c r="B340" s="22" t="str">
        <f>T("01270125231")</f>
        <v>01270125231</v>
      </c>
      <c r="C340" s="20" t="s">
        <v>1452</v>
      </c>
      <c r="D340" s="22" t="s">
        <v>1453</v>
      </c>
      <c r="E340" s="14">
        <v>3</v>
      </c>
      <c r="F340" s="20" t="s">
        <v>197</v>
      </c>
      <c r="G340" s="22">
        <v>1783092141</v>
      </c>
      <c r="H340" s="17"/>
    </row>
    <row r="341" spans="1:8" ht="21.95" customHeight="1" x14ac:dyDescent="0.3">
      <c r="A341" s="11">
        <v>337</v>
      </c>
      <c r="B341" s="22" t="str">
        <f>T("01270125232")</f>
        <v>01270125232</v>
      </c>
      <c r="C341" s="20" t="s">
        <v>1175</v>
      </c>
      <c r="D341" s="22" t="s">
        <v>1454</v>
      </c>
      <c r="E341" s="14">
        <v>3</v>
      </c>
      <c r="F341" s="20" t="s">
        <v>197</v>
      </c>
      <c r="G341" s="22">
        <v>1303451729</v>
      </c>
      <c r="H341" s="17"/>
    </row>
    <row r="342" spans="1:8" ht="21.95" customHeight="1" x14ac:dyDescent="0.3">
      <c r="A342" s="11">
        <v>338</v>
      </c>
      <c r="B342" s="22" t="str">
        <f>T("01270125233")</f>
        <v>01270125233</v>
      </c>
      <c r="C342" s="20" t="s">
        <v>1455</v>
      </c>
      <c r="D342" s="22" t="s">
        <v>1456</v>
      </c>
      <c r="E342" s="14">
        <v>3</v>
      </c>
      <c r="F342" s="20" t="s">
        <v>225</v>
      </c>
      <c r="G342" s="22">
        <v>1783191833</v>
      </c>
      <c r="H342" s="17"/>
    </row>
    <row r="343" spans="1:8" ht="21.95" customHeight="1" x14ac:dyDescent="0.3">
      <c r="A343" s="11">
        <v>339</v>
      </c>
      <c r="B343" s="22" t="str">
        <f>T("01270125235")</f>
        <v>01270125235</v>
      </c>
      <c r="C343" s="20" t="s">
        <v>1458</v>
      </c>
      <c r="D343" s="22" t="s">
        <v>1459</v>
      </c>
      <c r="E343" s="14">
        <v>3</v>
      </c>
      <c r="F343" s="20" t="s">
        <v>206</v>
      </c>
      <c r="G343" s="22">
        <v>1773266885</v>
      </c>
      <c r="H343" s="17"/>
    </row>
    <row r="344" spans="1:8" ht="21.95" customHeight="1" x14ac:dyDescent="0.3">
      <c r="A344" s="11">
        <v>340</v>
      </c>
      <c r="B344" s="22" t="str">
        <f>T("01270125250")</f>
        <v>01270125250</v>
      </c>
      <c r="C344" s="20" t="s">
        <v>1485</v>
      </c>
      <c r="D344" s="22" t="s">
        <v>268</v>
      </c>
      <c r="E344" s="14">
        <v>3</v>
      </c>
      <c r="F344" s="20" t="s">
        <v>225</v>
      </c>
      <c r="G344" s="22">
        <v>1309436603</v>
      </c>
      <c r="H344" s="17"/>
    </row>
    <row r="345" spans="1:8" ht="21.95" customHeight="1" x14ac:dyDescent="0.3">
      <c r="A345" s="11">
        <v>341</v>
      </c>
      <c r="B345" s="22" t="str">
        <f>T("01270125259")</f>
        <v>01270125259</v>
      </c>
      <c r="C345" s="20" t="s">
        <v>1269</v>
      </c>
      <c r="D345" s="22" t="s">
        <v>1499</v>
      </c>
      <c r="E345" s="14">
        <v>3</v>
      </c>
      <c r="F345" s="20" t="s">
        <v>197</v>
      </c>
      <c r="G345" s="22">
        <v>1728547884</v>
      </c>
      <c r="H345" s="17"/>
    </row>
    <row r="346" spans="1:8" ht="21.95" customHeight="1" x14ac:dyDescent="0.3">
      <c r="A346" s="11">
        <v>342</v>
      </c>
      <c r="B346" s="22" t="str">
        <f>T("01270125268")</f>
        <v>01270125268</v>
      </c>
      <c r="C346" s="20" t="s">
        <v>1511</v>
      </c>
      <c r="D346" s="22" t="s">
        <v>1512</v>
      </c>
      <c r="E346" s="14">
        <v>3</v>
      </c>
      <c r="F346" s="20" t="s">
        <v>206</v>
      </c>
      <c r="G346" s="22">
        <v>1780753501</v>
      </c>
      <c r="H346" s="17"/>
    </row>
    <row r="347" spans="1:8" ht="21.95" customHeight="1" x14ac:dyDescent="0.3">
      <c r="A347" s="11">
        <v>343</v>
      </c>
      <c r="B347" s="22" t="str">
        <f>T("01270125273")</f>
        <v>01270125273</v>
      </c>
      <c r="C347" s="20" t="s">
        <v>1520</v>
      </c>
      <c r="D347" s="22" t="s">
        <v>1521</v>
      </c>
      <c r="E347" s="14">
        <v>3</v>
      </c>
      <c r="F347" s="20" t="s">
        <v>197</v>
      </c>
      <c r="G347" s="22">
        <v>1716555141</v>
      </c>
      <c r="H347" s="17"/>
    </row>
    <row r="348" spans="1:8" ht="21.95" customHeight="1" x14ac:dyDescent="0.3">
      <c r="A348" s="11">
        <v>344</v>
      </c>
      <c r="B348" s="22" t="str">
        <f>T("01270125285")</f>
        <v>01270125285</v>
      </c>
      <c r="C348" s="20" t="s">
        <v>1541</v>
      </c>
      <c r="D348" s="22" t="s">
        <v>1542</v>
      </c>
      <c r="E348" s="14">
        <v>3</v>
      </c>
      <c r="F348" s="20" t="s">
        <v>197</v>
      </c>
      <c r="G348" s="22">
        <v>1727179185</v>
      </c>
      <c r="H348" s="17"/>
    </row>
    <row r="349" spans="1:8" ht="21.95" customHeight="1" x14ac:dyDescent="0.3">
      <c r="A349" s="11">
        <v>345</v>
      </c>
      <c r="B349" s="22" t="str">
        <f>T("01270125290")</f>
        <v>01270125290</v>
      </c>
      <c r="C349" s="20" t="s">
        <v>1548</v>
      </c>
      <c r="D349" s="22" t="s">
        <v>1549</v>
      </c>
      <c r="E349" s="14">
        <v>3</v>
      </c>
      <c r="F349" s="20" t="s">
        <v>225</v>
      </c>
      <c r="G349" s="22">
        <v>1773939429</v>
      </c>
      <c r="H349" s="17"/>
    </row>
    <row r="350" spans="1:8" ht="21.95" customHeight="1" x14ac:dyDescent="0.3">
      <c r="A350" s="11">
        <v>346</v>
      </c>
      <c r="B350" s="22" t="str">
        <f>T("01270125293")</f>
        <v>01270125293</v>
      </c>
      <c r="C350" s="20" t="s">
        <v>1552</v>
      </c>
      <c r="D350" s="22" t="s">
        <v>1554</v>
      </c>
      <c r="E350" s="14">
        <v>3</v>
      </c>
      <c r="F350" s="20" t="s">
        <v>225</v>
      </c>
      <c r="G350" s="22">
        <v>1796792715</v>
      </c>
      <c r="H350" s="17"/>
    </row>
    <row r="351" spans="1:8" ht="21.95" customHeight="1" x14ac:dyDescent="0.3">
      <c r="A351" s="11">
        <v>347</v>
      </c>
      <c r="B351" s="22" t="str">
        <f>T("01270125323")</f>
        <v>01270125323</v>
      </c>
      <c r="C351" s="20" t="s">
        <v>1606</v>
      </c>
      <c r="D351" s="22" t="s">
        <v>1607</v>
      </c>
      <c r="E351" s="14">
        <v>3</v>
      </c>
      <c r="F351" s="20" t="s">
        <v>206</v>
      </c>
      <c r="G351" s="22">
        <v>1314211827</v>
      </c>
      <c r="H351" s="17"/>
    </row>
    <row r="352" spans="1:8" ht="21.95" customHeight="1" x14ac:dyDescent="0.3">
      <c r="A352" s="11">
        <v>348</v>
      </c>
      <c r="B352" s="22" t="str">
        <f>T("01270125344")</f>
        <v>01270125344</v>
      </c>
      <c r="C352" s="20" t="s">
        <v>1642</v>
      </c>
      <c r="D352" s="22" t="s">
        <v>1643</v>
      </c>
      <c r="E352" s="14">
        <v>3</v>
      </c>
      <c r="F352" s="20" t="s">
        <v>197</v>
      </c>
      <c r="G352" s="22">
        <v>1736954408</v>
      </c>
      <c r="H352" s="17"/>
    </row>
    <row r="353" spans="1:8" ht="21.95" customHeight="1" x14ac:dyDescent="0.3">
      <c r="A353" s="11">
        <v>349</v>
      </c>
      <c r="B353" s="22" t="str">
        <f>T("01270125368")</f>
        <v>01270125368</v>
      </c>
      <c r="C353" s="20" t="s">
        <v>1525</v>
      </c>
      <c r="D353" s="22" t="s">
        <v>163</v>
      </c>
      <c r="E353" s="14">
        <v>3</v>
      </c>
      <c r="F353" s="20" t="s">
        <v>1684</v>
      </c>
      <c r="G353" s="22">
        <v>1776930627</v>
      </c>
      <c r="H353" s="17"/>
    </row>
    <row r="354" spans="1:8" ht="21.95" customHeight="1" x14ac:dyDescent="0.3">
      <c r="A354" s="11">
        <v>350</v>
      </c>
      <c r="B354" s="22" t="str">
        <f>T("01270125369")</f>
        <v>01270125369</v>
      </c>
      <c r="C354" s="20" t="s">
        <v>1685</v>
      </c>
      <c r="D354" s="22" t="s">
        <v>1686</v>
      </c>
      <c r="E354" s="14">
        <v>3</v>
      </c>
      <c r="F354" s="20" t="s">
        <v>197</v>
      </c>
      <c r="G354" s="22">
        <v>1311994512</v>
      </c>
      <c r="H354" s="17"/>
    </row>
    <row r="355" spans="1:8" ht="21.95" customHeight="1" x14ac:dyDescent="0.3">
      <c r="A355" s="11">
        <v>351</v>
      </c>
      <c r="B355" s="22" t="str">
        <f>T("01270125370")</f>
        <v>01270125370</v>
      </c>
      <c r="C355" s="20" t="s">
        <v>1687</v>
      </c>
      <c r="D355" s="22" t="s">
        <v>1688</v>
      </c>
      <c r="E355" s="14">
        <v>3</v>
      </c>
      <c r="F355" s="20" t="s">
        <v>197</v>
      </c>
      <c r="G355" s="22">
        <v>1734781554</v>
      </c>
      <c r="H355" s="17"/>
    </row>
    <row r="356" spans="1:8" ht="21.95" customHeight="1" x14ac:dyDescent="0.3">
      <c r="A356" s="11">
        <v>352</v>
      </c>
      <c r="B356" s="22" t="str">
        <f>T("01270125379")</f>
        <v>01270125379</v>
      </c>
      <c r="C356" s="20" t="s">
        <v>1702</v>
      </c>
      <c r="D356" s="22" t="s">
        <v>1703</v>
      </c>
      <c r="E356" s="14">
        <v>3</v>
      </c>
      <c r="F356" s="20" t="s">
        <v>197</v>
      </c>
      <c r="G356" s="22">
        <v>1734996340</v>
      </c>
      <c r="H356" s="17"/>
    </row>
    <row r="357" spans="1:8" ht="21.95" customHeight="1" x14ac:dyDescent="0.3">
      <c r="A357" s="11">
        <v>353</v>
      </c>
      <c r="B357" s="22" t="str">
        <f>T("01270125413")</f>
        <v>01270125413</v>
      </c>
      <c r="C357" s="20" t="s">
        <v>1752</v>
      </c>
      <c r="D357" s="22" t="s">
        <v>1753</v>
      </c>
      <c r="E357" s="14">
        <v>3</v>
      </c>
      <c r="F357" s="20" t="s">
        <v>910</v>
      </c>
      <c r="G357" s="22">
        <v>1781059868</v>
      </c>
      <c r="H357" s="17"/>
    </row>
    <row r="358" spans="1:8" ht="21.95" customHeight="1" x14ac:dyDescent="0.3">
      <c r="A358" s="11">
        <v>354</v>
      </c>
      <c r="B358" s="22" t="str">
        <f>T("01270125422")</f>
        <v>01270125422</v>
      </c>
      <c r="C358" s="20" t="s">
        <v>593</v>
      </c>
      <c r="D358" s="22" t="s">
        <v>66</v>
      </c>
      <c r="E358" s="14">
        <v>3</v>
      </c>
      <c r="F358" s="20" t="s">
        <v>910</v>
      </c>
      <c r="G358" s="22">
        <v>1786254029</v>
      </c>
      <c r="H358" s="17"/>
    </row>
    <row r="359" spans="1:8" ht="21.95" customHeight="1" x14ac:dyDescent="0.3">
      <c r="A359" s="11">
        <v>355</v>
      </c>
      <c r="B359" s="22" t="str">
        <f>T("01270125440")</f>
        <v>01270125440</v>
      </c>
      <c r="C359" s="20" t="s">
        <v>1796</v>
      </c>
      <c r="D359" s="22" t="s">
        <v>1797</v>
      </c>
      <c r="E359" s="14">
        <v>3</v>
      </c>
      <c r="F359" s="20" t="s">
        <v>197</v>
      </c>
      <c r="G359" s="22">
        <v>1305188753</v>
      </c>
      <c r="H359" s="17"/>
    </row>
    <row r="360" spans="1:8" ht="21.95" customHeight="1" x14ac:dyDescent="0.3">
      <c r="A360" s="11">
        <v>356</v>
      </c>
      <c r="B360" s="22" t="str">
        <f>T("01270153028")</f>
        <v>01270153028</v>
      </c>
      <c r="C360" s="20" t="s">
        <v>1889</v>
      </c>
      <c r="D360" s="22" t="s">
        <v>1890</v>
      </c>
      <c r="E360" s="14">
        <v>3</v>
      </c>
      <c r="F360" s="20" t="s">
        <v>197</v>
      </c>
      <c r="G360" s="22">
        <v>1788054395</v>
      </c>
      <c r="H360" s="17"/>
    </row>
    <row r="361" spans="1:8" ht="21.95" customHeight="1" x14ac:dyDescent="0.3">
      <c r="A361" s="11">
        <v>357</v>
      </c>
      <c r="B361" s="22" t="str">
        <f>T("01270153029")</f>
        <v>01270153029</v>
      </c>
      <c r="C361" s="20" t="s">
        <v>1891</v>
      </c>
      <c r="D361" s="22" t="s">
        <v>1892</v>
      </c>
      <c r="E361" s="14">
        <v>3</v>
      </c>
      <c r="F361" s="20" t="s">
        <v>225</v>
      </c>
      <c r="G361" s="22">
        <v>1322750417</v>
      </c>
      <c r="H361" s="17"/>
    </row>
    <row r="362" spans="1:8" ht="21.95" customHeight="1" x14ac:dyDescent="0.3">
      <c r="A362" s="11">
        <v>358</v>
      </c>
      <c r="B362" s="22" t="str">
        <f>T("01270153030")</f>
        <v>01270153030</v>
      </c>
      <c r="C362" s="20" t="s">
        <v>1893</v>
      </c>
      <c r="D362" s="22" t="s">
        <v>1894</v>
      </c>
      <c r="E362" s="14">
        <v>3</v>
      </c>
      <c r="F362" s="20" t="s">
        <v>225</v>
      </c>
      <c r="G362" s="22">
        <v>1735960694</v>
      </c>
      <c r="H362" s="17"/>
    </row>
    <row r="363" spans="1:8" ht="21.95" customHeight="1" x14ac:dyDescent="0.3">
      <c r="A363" s="11">
        <v>359</v>
      </c>
      <c r="B363" s="22" t="str">
        <f>T("01270154154")</f>
        <v>01270154154</v>
      </c>
      <c r="C363" s="20" t="s">
        <v>1914</v>
      </c>
      <c r="D363" s="22" t="s">
        <v>653</v>
      </c>
      <c r="E363" s="14">
        <v>3</v>
      </c>
      <c r="F363" s="20" t="s">
        <v>699</v>
      </c>
      <c r="G363" s="22">
        <v>1744576241</v>
      </c>
      <c r="H363" s="17"/>
    </row>
    <row r="364" spans="1:8" ht="21.95" customHeight="1" x14ac:dyDescent="0.3">
      <c r="A364" s="11">
        <v>360</v>
      </c>
      <c r="B364" s="22" t="str">
        <f>T("01270154178")</f>
        <v>01270154178</v>
      </c>
      <c r="C364" s="20" t="s">
        <v>1915</v>
      </c>
      <c r="D364" s="22" t="s">
        <v>1916</v>
      </c>
      <c r="E364" s="14">
        <v>3</v>
      </c>
      <c r="F364" s="20" t="s">
        <v>125</v>
      </c>
      <c r="G364" s="22">
        <v>1755441162</v>
      </c>
      <c r="H364" s="17"/>
    </row>
    <row r="365" spans="1:8" ht="21.95" customHeight="1" x14ac:dyDescent="0.3">
      <c r="A365" s="11">
        <v>361</v>
      </c>
      <c r="B365" s="22" t="str">
        <f>T("01270154304")</f>
        <v>01270154304</v>
      </c>
      <c r="C365" s="20" t="s">
        <v>1919</v>
      </c>
      <c r="D365" s="22" t="s">
        <v>1920</v>
      </c>
      <c r="E365" s="14">
        <v>3</v>
      </c>
      <c r="F365" s="20" t="s">
        <v>7</v>
      </c>
      <c r="G365" s="22">
        <v>1317199849</v>
      </c>
      <c r="H365" s="17"/>
    </row>
    <row r="366" spans="1:8" ht="21.95" customHeight="1" x14ac:dyDescent="0.3">
      <c r="A366" s="11">
        <v>362</v>
      </c>
      <c r="B366" s="22" t="str">
        <f>T("01270019507")</f>
        <v>01270019507</v>
      </c>
      <c r="C366" s="20" t="s">
        <v>395</v>
      </c>
      <c r="D366" s="22" t="s">
        <v>396</v>
      </c>
      <c r="E366" s="14">
        <v>4</v>
      </c>
      <c r="F366" s="20" t="s">
        <v>397</v>
      </c>
      <c r="G366" s="22">
        <v>1780962029</v>
      </c>
      <c r="H366" s="17"/>
    </row>
    <row r="367" spans="1:8" ht="21.95" customHeight="1" x14ac:dyDescent="0.3">
      <c r="A367" s="11">
        <v>363</v>
      </c>
      <c r="B367" s="22" t="str">
        <f>T("01270019556")</f>
        <v>01270019556</v>
      </c>
      <c r="C367" s="20" t="s">
        <v>398</v>
      </c>
      <c r="D367" s="22" t="s">
        <v>399</v>
      </c>
      <c r="E367" s="14">
        <v>4</v>
      </c>
      <c r="F367" s="20" t="s">
        <v>400</v>
      </c>
      <c r="G367" s="22">
        <v>1752102400</v>
      </c>
      <c r="H367" s="17"/>
    </row>
    <row r="368" spans="1:8" ht="21.95" customHeight="1" x14ac:dyDescent="0.3">
      <c r="A368" s="11">
        <v>364</v>
      </c>
      <c r="B368" s="22" t="str">
        <f>T("01270019579")</f>
        <v>01270019579</v>
      </c>
      <c r="C368" s="20" t="s">
        <v>401</v>
      </c>
      <c r="D368" s="22" t="s">
        <v>402</v>
      </c>
      <c r="E368" s="14">
        <v>4</v>
      </c>
      <c r="F368" s="20" t="s">
        <v>400</v>
      </c>
      <c r="G368" s="22">
        <v>1752116664</v>
      </c>
      <c r="H368" s="17"/>
    </row>
    <row r="369" spans="1:8" ht="21.95" customHeight="1" x14ac:dyDescent="0.3">
      <c r="A369" s="11">
        <v>365</v>
      </c>
      <c r="B369" s="22" t="str">
        <f>T("01270019589")</f>
        <v>01270019589</v>
      </c>
      <c r="C369" s="20" t="s">
        <v>403</v>
      </c>
      <c r="D369" s="22" t="s">
        <v>404</v>
      </c>
      <c r="E369" s="14">
        <v>4</v>
      </c>
      <c r="F369" s="20" t="s">
        <v>397</v>
      </c>
      <c r="G369" s="22">
        <v>1730254412</v>
      </c>
      <c r="H369" s="17"/>
    </row>
    <row r="370" spans="1:8" ht="21.95" customHeight="1" x14ac:dyDescent="0.3">
      <c r="A370" s="11">
        <v>366</v>
      </c>
      <c r="B370" s="22" t="str">
        <f>T("01270019607")</f>
        <v>01270019607</v>
      </c>
      <c r="C370" s="20" t="s">
        <v>405</v>
      </c>
      <c r="D370" s="22" t="s">
        <v>406</v>
      </c>
      <c r="E370" s="14">
        <v>4</v>
      </c>
      <c r="F370" s="20" t="s">
        <v>400</v>
      </c>
      <c r="G370" s="22">
        <v>1752326519</v>
      </c>
      <c r="H370" s="17"/>
    </row>
    <row r="371" spans="1:8" ht="21.95" customHeight="1" x14ac:dyDescent="0.3">
      <c r="A371" s="11">
        <v>367</v>
      </c>
      <c r="B371" s="22" t="str">
        <f>T("01270019622")</f>
        <v>01270019622</v>
      </c>
      <c r="C371" s="20" t="s">
        <v>407</v>
      </c>
      <c r="D371" s="22" t="s">
        <v>408</v>
      </c>
      <c r="E371" s="14">
        <v>4</v>
      </c>
      <c r="F371" s="20" t="s">
        <v>400</v>
      </c>
      <c r="G371" s="22">
        <v>1752340103</v>
      </c>
      <c r="H371" s="17"/>
    </row>
    <row r="372" spans="1:8" ht="21.95" customHeight="1" x14ac:dyDescent="0.3">
      <c r="A372" s="11">
        <v>368</v>
      </c>
      <c r="B372" s="22" t="str">
        <f>T("01270019662")</f>
        <v>01270019662</v>
      </c>
      <c r="C372" s="20" t="s">
        <v>409</v>
      </c>
      <c r="D372" s="22" t="s">
        <v>410</v>
      </c>
      <c r="E372" s="14">
        <v>4</v>
      </c>
      <c r="F372" s="20" t="s">
        <v>400</v>
      </c>
      <c r="G372" s="22">
        <v>1752103238</v>
      </c>
      <c r="H372" s="17"/>
    </row>
    <row r="373" spans="1:8" ht="21.95" customHeight="1" x14ac:dyDescent="0.3">
      <c r="A373" s="11">
        <v>369</v>
      </c>
      <c r="B373" s="22" t="str">
        <f>T("01270019676")</f>
        <v>01270019676</v>
      </c>
      <c r="C373" s="20" t="s">
        <v>411</v>
      </c>
      <c r="D373" s="22" t="s">
        <v>412</v>
      </c>
      <c r="E373" s="14">
        <v>4</v>
      </c>
      <c r="F373" s="20" t="s">
        <v>400</v>
      </c>
      <c r="G373" s="22">
        <v>1752331446</v>
      </c>
      <c r="H373" s="17"/>
    </row>
    <row r="374" spans="1:8" ht="21.95" customHeight="1" x14ac:dyDescent="0.3">
      <c r="A374" s="11">
        <v>370</v>
      </c>
      <c r="B374" s="22" t="str">
        <f>T("01270019691")</f>
        <v>01270019691</v>
      </c>
      <c r="C374" s="20" t="s">
        <v>413</v>
      </c>
      <c r="D374" s="22" t="s">
        <v>414</v>
      </c>
      <c r="E374" s="14">
        <v>4</v>
      </c>
      <c r="F374" s="20" t="s">
        <v>400</v>
      </c>
      <c r="G374" s="22">
        <v>1773747979</v>
      </c>
      <c r="H374" s="17"/>
    </row>
    <row r="375" spans="1:8" ht="21.95" customHeight="1" x14ac:dyDescent="0.3">
      <c r="A375" s="11">
        <v>371</v>
      </c>
      <c r="B375" s="22" t="str">
        <f>T("01270019734")</f>
        <v>01270019734</v>
      </c>
      <c r="C375" s="20" t="s">
        <v>415</v>
      </c>
      <c r="D375" s="22" t="s">
        <v>416</v>
      </c>
      <c r="E375" s="14">
        <v>4</v>
      </c>
      <c r="F375" s="20" t="s">
        <v>400</v>
      </c>
      <c r="G375" s="22">
        <v>1752324199</v>
      </c>
      <c r="H375" s="17"/>
    </row>
    <row r="376" spans="1:8" ht="21.95" customHeight="1" x14ac:dyDescent="0.3">
      <c r="A376" s="11">
        <v>372</v>
      </c>
      <c r="B376" s="22" t="str">
        <f>T("01270019746")</f>
        <v>01270019746</v>
      </c>
      <c r="C376" s="20" t="s">
        <v>22</v>
      </c>
      <c r="D376" s="22" t="s">
        <v>417</v>
      </c>
      <c r="E376" s="14">
        <v>4</v>
      </c>
      <c r="F376" s="20" t="s">
        <v>400</v>
      </c>
      <c r="G376" s="22">
        <v>1324104147</v>
      </c>
      <c r="H376" s="17"/>
    </row>
    <row r="377" spans="1:8" ht="21.95" customHeight="1" x14ac:dyDescent="0.3">
      <c r="A377" s="11">
        <v>373</v>
      </c>
      <c r="B377" s="22" t="str">
        <f>T("01270019785")</f>
        <v>01270019785</v>
      </c>
      <c r="C377" s="20" t="s">
        <v>418</v>
      </c>
      <c r="D377" s="22" t="s">
        <v>419</v>
      </c>
      <c r="E377" s="14">
        <v>4</v>
      </c>
      <c r="F377" s="20" t="s">
        <v>397</v>
      </c>
      <c r="G377" s="22">
        <v>1767067758</v>
      </c>
      <c r="H377" s="17"/>
    </row>
    <row r="378" spans="1:8" ht="21.95" customHeight="1" x14ac:dyDescent="0.3">
      <c r="A378" s="11">
        <v>374</v>
      </c>
      <c r="B378" s="22" t="str">
        <f>T("01270019800")</f>
        <v>01270019800</v>
      </c>
      <c r="C378" s="20" t="s">
        <v>420</v>
      </c>
      <c r="D378" s="22" t="s">
        <v>421</v>
      </c>
      <c r="E378" s="14">
        <v>4</v>
      </c>
      <c r="F378" s="20" t="s">
        <v>397</v>
      </c>
      <c r="G378" s="22">
        <v>1313295923</v>
      </c>
      <c r="H378" s="17"/>
    </row>
    <row r="379" spans="1:8" ht="21.95" customHeight="1" x14ac:dyDescent="0.3">
      <c r="A379" s="11">
        <v>375</v>
      </c>
      <c r="B379" s="22" t="str">
        <f>T("01270020998")</f>
        <v>01270020998</v>
      </c>
      <c r="C379" s="20" t="s">
        <v>453</v>
      </c>
      <c r="D379" s="22" t="s">
        <v>454</v>
      </c>
      <c r="E379" s="14">
        <v>4</v>
      </c>
      <c r="F379" s="20" t="s">
        <v>400</v>
      </c>
      <c r="G379" s="22">
        <v>1752340562</v>
      </c>
      <c r="H379" s="17"/>
    </row>
    <row r="380" spans="1:8" ht="21.95" customHeight="1" x14ac:dyDescent="0.3">
      <c r="A380" s="11">
        <v>376</v>
      </c>
      <c r="B380" s="22" t="str">
        <f>T("01270021008")</f>
        <v>01270021008</v>
      </c>
      <c r="C380" s="20" t="s">
        <v>455</v>
      </c>
      <c r="D380" s="22" t="s">
        <v>456</v>
      </c>
      <c r="E380" s="14">
        <v>4</v>
      </c>
      <c r="F380" s="20" t="s">
        <v>400</v>
      </c>
      <c r="G380" s="22">
        <v>1324105209</v>
      </c>
      <c r="H380" s="17"/>
    </row>
    <row r="381" spans="1:8" ht="21.95" customHeight="1" x14ac:dyDescent="0.3">
      <c r="A381" s="11">
        <v>377</v>
      </c>
      <c r="B381" s="22" t="str">
        <f>T("01270021024")</f>
        <v>01270021024</v>
      </c>
      <c r="C381" s="20" t="s">
        <v>457</v>
      </c>
      <c r="D381" s="22" t="s">
        <v>458</v>
      </c>
      <c r="E381" s="14">
        <v>4</v>
      </c>
      <c r="F381" s="20" t="s">
        <v>400</v>
      </c>
      <c r="G381" s="22">
        <v>1312271924</v>
      </c>
      <c r="H381" s="17"/>
    </row>
    <row r="382" spans="1:8" ht="21.95" customHeight="1" x14ac:dyDescent="0.3">
      <c r="A382" s="11">
        <v>378</v>
      </c>
      <c r="B382" s="22" t="str">
        <f>T("01270021039")</f>
        <v>01270021039</v>
      </c>
      <c r="C382" s="20" t="s">
        <v>459</v>
      </c>
      <c r="D382" s="22" t="s">
        <v>460</v>
      </c>
      <c r="E382" s="14">
        <v>4</v>
      </c>
      <c r="F382" s="20" t="s">
        <v>400</v>
      </c>
      <c r="G382" s="22">
        <v>1752346290</v>
      </c>
      <c r="H382" s="17"/>
    </row>
    <row r="383" spans="1:8" ht="21.95" customHeight="1" x14ac:dyDescent="0.3">
      <c r="A383" s="11">
        <v>379</v>
      </c>
      <c r="B383" s="22" t="str">
        <f>T("01270021047")</f>
        <v>01270021047</v>
      </c>
      <c r="C383" s="20" t="s">
        <v>461</v>
      </c>
      <c r="D383" s="22" t="s">
        <v>462</v>
      </c>
      <c r="E383" s="14">
        <v>4</v>
      </c>
      <c r="F383" s="20" t="s">
        <v>400</v>
      </c>
      <c r="G383" s="22">
        <v>1324105464</v>
      </c>
      <c r="H383" s="17"/>
    </row>
    <row r="384" spans="1:8" ht="21.95" customHeight="1" x14ac:dyDescent="0.3">
      <c r="A384" s="11">
        <v>380</v>
      </c>
      <c r="B384" s="22" t="str">
        <f>T("01270021057")</f>
        <v>01270021057</v>
      </c>
      <c r="C384" s="20" t="s">
        <v>463</v>
      </c>
      <c r="D384" s="22" t="s">
        <v>464</v>
      </c>
      <c r="E384" s="14">
        <v>4</v>
      </c>
      <c r="F384" s="20" t="s">
        <v>400</v>
      </c>
      <c r="G384" s="22">
        <v>1752116365</v>
      </c>
      <c r="H384" s="17"/>
    </row>
    <row r="385" spans="1:8" ht="21.95" customHeight="1" x14ac:dyDescent="0.3">
      <c r="A385" s="11">
        <v>381</v>
      </c>
      <c r="B385" s="22" t="str">
        <f>T("01270021067")</f>
        <v>01270021067</v>
      </c>
      <c r="C385" s="20" t="s">
        <v>465</v>
      </c>
      <c r="D385" s="22" t="s">
        <v>466</v>
      </c>
      <c r="E385" s="14">
        <v>4</v>
      </c>
      <c r="F385" s="20" t="s">
        <v>400</v>
      </c>
      <c r="G385" s="22">
        <v>1752117709</v>
      </c>
      <c r="H385" s="17"/>
    </row>
    <row r="386" spans="1:8" ht="21.95" customHeight="1" x14ac:dyDescent="0.3">
      <c r="A386" s="11">
        <v>382</v>
      </c>
      <c r="B386" s="22" t="str">
        <f>T("01270021074")</f>
        <v>01270021074</v>
      </c>
      <c r="C386" s="20" t="s">
        <v>467</v>
      </c>
      <c r="D386" s="22" t="s">
        <v>468</v>
      </c>
      <c r="E386" s="14">
        <v>4</v>
      </c>
      <c r="F386" s="20" t="s">
        <v>400</v>
      </c>
      <c r="G386" s="22">
        <v>1752337268</v>
      </c>
      <c r="H386" s="17"/>
    </row>
    <row r="387" spans="1:8" ht="21.95" customHeight="1" x14ac:dyDescent="0.3">
      <c r="A387" s="11">
        <v>383</v>
      </c>
      <c r="B387" s="22" t="str">
        <f>T("01270021083")</f>
        <v>01270021083</v>
      </c>
      <c r="C387" s="20" t="s">
        <v>469</v>
      </c>
      <c r="D387" s="22" t="s">
        <v>470</v>
      </c>
      <c r="E387" s="14">
        <v>4</v>
      </c>
      <c r="F387" s="20" t="s">
        <v>400</v>
      </c>
      <c r="G387" s="22">
        <v>1752339893</v>
      </c>
      <c r="H387" s="17"/>
    </row>
    <row r="388" spans="1:8" ht="21.95" customHeight="1" x14ac:dyDescent="0.3">
      <c r="A388" s="11">
        <v>384</v>
      </c>
      <c r="B388" s="22" t="str">
        <f>T("01270021096")</f>
        <v>01270021096</v>
      </c>
      <c r="C388" s="20" t="s">
        <v>445</v>
      </c>
      <c r="D388" s="22" t="s">
        <v>471</v>
      </c>
      <c r="E388" s="14">
        <v>4</v>
      </c>
      <c r="F388" s="20" t="s">
        <v>400</v>
      </c>
      <c r="G388" s="22">
        <v>1752144403</v>
      </c>
      <c r="H388" s="17"/>
    </row>
    <row r="389" spans="1:8" ht="21.95" customHeight="1" x14ac:dyDescent="0.3">
      <c r="A389" s="11">
        <v>385</v>
      </c>
      <c r="B389" s="22" t="str">
        <f>T("01270021108")</f>
        <v>01270021108</v>
      </c>
      <c r="C389" s="20" t="s">
        <v>472</v>
      </c>
      <c r="D389" s="22" t="s">
        <v>473</v>
      </c>
      <c r="E389" s="14">
        <v>4</v>
      </c>
      <c r="F389" s="20" t="s">
        <v>400</v>
      </c>
      <c r="G389" s="22">
        <v>1752189656</v>
      </c>
      <c r="H389" s="17"/>
    </row>
    <row r="390" spans="1:8" ht="21.95" customHeight="1" x14ac:dyDescent="0.3">
      <c r="A390" s="11">
        <v>386</v>
      </c>
      <c r="B390" s="22" t="str">
        <f>T("01270021115")</f>
        <v>01270021115</v>
      </c>
      <c r="C390" s="20" t="s">
        <v>474</v>
      </c>
      <c r="D390" s="22" t="s">
        <v>475</v>
      </c>
      <c r="E390" s="14">
        <v>4</v>
      </c>
      <c r="F390" s="20" t="s">
        <v>400</v>
      </c>
      <c r="G390" s="22">
        <v>1752341747</v>
      </c>
      <c r="H390" s="17"/>
    </row>
    <row r="391" spans="1:8" ht="21.95" customHeight="1" x14ac:dyDescent="0.3">
      <c r="A391" s="11">
        <v>387</v>
      </c>
      <c r="B391" s="22" t="str">
        <f>T("01270021124")</f>
        <v>01270021124</v>
      </c>
      <c r="C391" s="20" t="s">
        <v>476</v>
      </c>
      <c r="D391" s="22" t="s">
        <v>477</v>
      </c>
      <c r="E391" s="14">
        <v>4</v>
      </c>
      <c r="F391" s="20" t="s">
        <v>400</v>
      </c>
      <c r="G391" s="22">
        <v>1752339636</v>
      </c>
      <c r="H391" s="17"/>
    </row>
    <row r="392" spans="1:8" ht="21.95" customHeight="1" x14ac:dyDescent="0.3">
      <c r="A392" s="11">
        <v>388</v>
      </c>
      <c r="B392" s="22" t="str">
        <f>T("01270021130")</f>
        <v>01270021130</v>
      </c>
      <c r="C392" s="20" t="s">
        <v>478</v>
      </c>
      <c r="D392" s="22" t="s">
        <v>479</v>
      </c>
      <c r="E392" s="14">
        <v>4</v>
      </c>
      <c r="F392" s="20" t="s">
        <v>400</v>
      </c>
      <c r="G392" s="22">
        <v>1752133428</v>
      </c>
      <c r="H392" s="17"/>
    </row>
    <row r="393" spans="1:8" ht="21.95" customHeight="1" x14ac:dyDescent="0.3">
      <c r="A393" s="11">
        <v>389</v>
      </c>
      <c r="B393" s="22" t="str">
        <f>T("01270021164")</f>
        <v>01270021164</v>
      </c>
      <c r="C393" s="20" t="s">
        <v>480</v>
      </c>
      <c r="D393" s="22" t="s">
        <v>481</v>
      </c>
      <c r="E393" s="14">
        <v>4</v>
      </c>
      <c r="F393" s="20" t="s">
        <v>400</v>
      </c>
      <c r="G393" s="22">
        <v>1756542620</v>
      </c>
      <c r="H393" s="17"/>
    </row>
    <row r="394" spans="1:8" ht="21.95" customHeight="1" x14ac:dyDescent="0.3">
      <c r="A394" s="11">
        <v>390</v>
      </c>
      <c r="B394" s="22" t="str">
        <f>T("01270021196")</f>
        <v>01270021196</v>
      </c>
      <c r="C394" s="20" t="s">
        <v>482</v>
      </c>
      <c r="D394" s="22" t="s">
        <v>483</v>
      </c>
      <c r="E394" s="14">
        <v>4</v>
      </c>
      <c r="F394" s="20" t="s">
        <v>400</v>
      </c>
      <c r="G394" s="22">
        <v>1752138389</v>
      </c>
      <c r="H394" s="17"/>
    </row>
    <row r="395" spans="1:8" ht="21.95" customHeight="1" x14ac:dyDescent="0.3">
      <c r="A395" s="11">
        <v>391</v>
      </c>
      <c r="B395" s="22" t="str">
        <f>T("01270021202")</f>
        <v>01270021202</v>
      </c>
      <c r="C395" s="20" t="s">
        <v>484</v>
      </c>
      <c r="D395" s="22" t="s">
        <v>485</v>
      </c>
      <c r="E395" s="14">
        <v>4</v>
      </c>
      <c r="F395" s="20" t="s">
        <v>400</v>
      </c>
      <c r="G395" s="22">
        <v>1752112633</v>
      </c>
      <c r="H395" s="17"/>
    </row>
    <row r="396" spans="1:8" ht="21.95" customHeight="1" x14ac:dyDescent="0.3">
      <c r="A396" s="11">
        <v>392</v>
      </c>
      <c r="B396" s="22" t="str">
        <f>T("01270021249")</f>
        <v>01270021249</v>
      </c>
      <c r="C396" s="20" t="s">
        <v>334</v>
      </c>
      <c r="D396" s="22" t="s">
        <v>486</v>
      </c>
      <c r="E396" s="14">
        <v>4</v>
      </c>
      <c r="F396" s="20" t="s">
        <v>400</v>
      </c>
      <c r="G396" s="22">
        <v>1752131972</v>
      </c>
      <c r="H396" s="17"/>
    </row>
    <row r="397" spans="1:8" ht="21.95" customHeight="1" x14ac:dyDescent="0.3">
      <c r="A397" s="11">
        <v>393</v>
      </c>
      <c r="B397" s="22" t="str">
        <f>T("01270021272")</f>
        <v>01270021272</v>
      </c>
      <c r="C397" s="20" t="s">
        <v>487</v>
      </c>
      <c r="D397" s="22" t="s">
        <v>488</v>
      </c>
      <c r="E397" s="14">
        <v>4</v>
      </c>
      <c r="F397" s="20" t="s">
        <v>397</v>
      </c>
      <c r="G397" s="22">
        <v>1752192720</v>
      </c>
      <c r="H397" s="17"/>
    </row>
    <row r="398" spans="1:8" ht="21.95" customHeight="1" x14ac:dyDescent="0.3">
      <c r="A398" s="11">
        <v>394</v>
      </c>
      <c r="B398" s="22" t="str">
        <f>T("01270021283")</f>
        <v>01270021283</v>
      </c>
      <c r="C398" s="20" t="s">
        <v>489</v>
      </c>
      <c r="D398" s="22" t="s">
        <v>490</v>
      </c>
      <c r="E398" s="14">
        <v>4</v>
      </c>
      <c r="F398" s="20" t="s">
        <v>400</v>
      </c>
      <c r="G398" s="22">
        <v>1752103437</v>
      </c>
      <c r="H398" s="17"/>
    </row>
    <row r="399" spans="1:8" ht="21.95" customHeight="1" x14ac:dyDescent="0.3">
      <c r="A399" s="11">
        <v>395</v>
      </c>
      <c r="B399" s="22" t="str">
        <f>T("01270021288")</f>
        <v>01270021288</v>
      </c>
      <c r="C399" s="20" t="s">
        <v>491</v>
      </c>
      <c r="D399" s="22" t="s">
        <v>492</v>
      </c>
      <c r="E399" s="14">
        <v>4</v>
      </c>
      <c r="F399" s="20" t="s">
        <v>400</v>
      </c>
      <c r="G399" s="22">
        <v>1752341820</v>
      </c>
      <c r="H399" s="17"/>
    </row>
    <row r="400" spans="1:8" ht="21.95" customHeight="1" x14ac:dyDescent="0.3">
      <c r="A400" s="11">
        <v>396</v>
      </c>
      <c r="B400" s="22" t="str">
        <f>T("01270021295")</f>
        <v>01270021295</v>
      </c>
      <c r="C400" s="20" t="s">
        <v>334</v>
      </c>
      <c r="D400" s="22" t="s">
        <v>493</v>
      </c>
      <c r="E400" s="14">
        <v>4</v>
      </c>
      <c r="F400" s="20" t="s">
        <v>400</v>
      </c>
      <c r="G400" s="22">
        <v>1738356485</v>
      </c>
      <c r="H400" s="17"/>
    </row>
    <row r="401" spans="1:8" ht="21.95" customHeight="1" x14ac:dyDescent="0.3">
      <c r="A401" s="11">
        <v>397</v>
      </c>
      <c r="B401" s="22" t="str">
        <f>T("01270021300")</f>
        <v>01270021300</v>
      </c>
      <c r="C401" s="20" t="s">
        <v>494</v>
      </c>
      <c r="D401" s="22" t="s">
        <v>495</v>
      </c>
      <c r="E401" s="14">
        <v>4</v>
      </c>
      <c r="F401" s="20" t="s">
        <v>400</v>
      </c>
      <c r="G401" s="22">
        <v>1324105379</v>
      </c>
      <c r="H401" s="17"/>
    </row>
    <row r="402" spans="1:8" ht="21.95" customHeight="1" x14ac:dyDescent="0.3">
      <c r="A402" s="11">
        <v>398</v>
      </c>
      <c r="B402" s="22" t="str">
        <f>T("01270021307")</f>
        <v>01270021307</v>
      </c>
      <c r="C402" s="20" t="s">
        <v>496</v>
      </c>
      <c r="D402" s="22" t="s">
        <v>497</v>
      </c>
      <c r="E402" s="14">
        <v>4</v>
      </c>
      <c r="F402" s="20" t="s">
        <v>400</v>
      </c>
      <c r="G402" s="22">
        <v>1752332878</v>
      </c>
      <c r="H402" s="17"/>
    </row>
    <row r="403" spans="1:8" ht="21.95" customHeight="1" x14ac:dyDescent="0.3">
      <c r="A403" s="11">
        <v>399</v>
      </c>
      <c r="B403" s="22" t="str">
        <f>T("01270021315")</f>
        <v>01270021315</v>
      </c>
      <c r="C403" s="20" t="s">
        <v>214</v>
      </c>
      <c r="D403" s="22" t="s">
        <v>498</v>
      </c>
      <c r="E403" s="14">
        <v>4</v>
      </c>
      <c r="F403" s="20" t="s">
        <v>400</v>
      </c>
      <c r="G403" s="22">
        <v>1752339986</v>
      </c>
      <c r="H403" s="17"/>
    </row>
    <row r="404" spans="1:8" ht="21.95" customHeight="1" x14ac:dyDescent="0.3">
      <c r="A404" s="11">
        <v>400</v>
      </c>
      <c r="B404" s="22" t="str">
        <f>T("01270021325")</f>
        <v>01270021325</v>
      </c>
      <c r="C404" s="20" t="s">
        <v>501</v>
      </c>
      <c r="D404" s="22" t="s">
        <v>502</v>
      </c>
      <c r="E404" s="14">
        <v>4</v>
      </c>
      <c r="F404" s="20" t="s">
        <v>400</v>
      </c>
      <c r="G404" s="22">
        <v>1766899301</v>
      </c>
      <c r="H404" s="17"/>
    </row>
    <row r="405" spans="1:8" ht="21.95" customHeight="1" x14ac:dyDescent="0.3">
      <c r="A405" s="11">
        <v>401</v>
      </c>
      <c r="B405" s="22" t="str">
        <f>T("01270021337")</f>
        <v>01270021337</v>
      </c>
      <c r="C405" s="20" t="s">
        <v>503</v>
      </c>
      <c r="D405" s="22" t="s">
        <v>504</v>
      </c>
      <c r="E405" s="14">
        <v>4</v>
      </c>
      <c r="F405" s="20" t="s">
        <v>397</v>
      </c>
      <c r="G405" s="22">
        <v>1752138966</v>
      </c>
      <c r="H405" s="17"/>
    </row>
    <row r="406" spans="1:8" ht="21.95" customHeight="1" x14ac:dyDescent="0.3">
      <c r="A406" s="11">
        <v>402</v>
      </c>
      <c r="B406" s="22" t="str">
        <f>T("01270021343")</f>
        <v>01270021343</v>
      </c>
      <c r="C406" s="20" t="s">
        <v>505</v>
      </c>
      <c r="D406" s="22" t="s">
        <v>506</v>
      </c>
      <c r="E406" s="14">
        <v>4</v>
      </c>
      <c r="F406" s="20" t="s">
        <v>397</v>
      </c>
      <c r="G406" s="22">
        <v>1752337583</v>
      </c>
      <c r="H406" s="17"/>
    </row>
    <row r="407" spans="1:8" ht="21.95" customHeight="1" x14ac:dyDescent="0.3">
      <c r="A407" s="11">
        <v>403</v>
      </c>
      <c r="B407" s="22" t="str">
        <f>T("01270021350")</f>
        <v>01270021350</v>
      </c>
      <c r="C407" s="20" t="s">
        <v>507</v>
      </c>
      <c r="D407" s="22" t="s">
        <v>508</v>
      </c>
      <c r="E407" s="14">
        <v>4</v>
      </c>
      <c r="F407" s="20" t="s">
        <v>400</v>
      </c>
      <c r="G407" s="22">
        <v>1752338014</v>
      </c>
      <c r="H407" s="17"/>
    </row>
    <row r="408" spans="1:8" ht="21.95" customHeight="1" x14ac:dyDescent="0.3">
      <c r="A408" s="11">
        <v>404</v>
      </c>
      <c r="B408" s="22" t="str">
        <f>T("01270021357")</f>
        <v>01270021357</v>
      </c>
      <c r="C408" s="20" t="s">
        <v>509</v>
      </c>
      <c r="D408" s="22" t="s">
        <v>510</v>
      </c>
      <c r="E408" s="14">
        <v>4</v>
      </c>
      <c r="F408" s="20" t="s">
        <v>400</v>
      </c>
      <c r="G408" s="22">
        <v>1752103433</v>
      </c>
      <c r="H408" s="17"/>
    </row>
    <row r="409" spans="1:8" ht="21.95" customHeight="1" x14ac:dyDescent="0.3">
      <c r="A409" s="11">
        <v>405</v>
      </c>
      <c r="B409" s="22" t="str">
        <f>T("01270021386")</f>
        <v>01270021386</v>
      </c>
      <c r="C409" s="20" t="s">
        <v>511</v>
      </c>
      <c r="D409" s="22" t="s">
        <v>512</v>
      </c>
      <c r="E409" s="14">
        <v>4</v>
      </c>
      <c r="F409" s="20" t="s">
        <v>400</v>
      </c>
      <c r="G409" s="22">
        <v>1752199891</v>
      </c>
      <c r="H409" s="17"/>
    </row>
    <row r="410" spans="1:8" ht="21.95" customHeight="1" x14ac:dyDescent="0.3">
      <c r="A410" s="11">
        <v>406</v>
      </c>
      <c r="B410" s="22" t="str">
        <f>T("01270021396")</f>
        <v>01270021396</v>
      </c>
      <c r="C410" s="20" t="s">
        <v>513</v>
      </c>
      <c r="D410" s="22" t="s">
        <v>515</v>
      </c>
      <c r="E410" s="14">
        <v>4</v>
      </c>
      <c r="F410" s="20" t="s">
        <v>400</v>
      </c>
      <c r="G410" s="22">
        <v>1752337469</v>
      </c>
      <c r="H410" s="17"/>
    </row>
    <row r="411" spans="1:8" ht="21.95" customHeight="1" x14ac:dyDescent="0.3">
      <c r="A411" s="11">
        <v>407</v>
      </c>
      <c r="B411" s="22" t="str">
        <f>T("01270021411")</f>
        <v>01270021411</v>
      </c>
      <c r="C411" s="20" t="s">
        <v>516</v>
      </c>
      <c r="D411" s="22" t="s">
        <v>517</v>
      </c>
      <c r="E411" s="14">
        <v>4</v>
      </c>
      <c r="F411" s="20" t="s">
        <v>400</v>
      </c>
      <c r="G411" s="22">
        <v>1752199826</v>
      </c>
      <c r="H411" s="17"/>
    </row>
    <row r="412" spans="1:8" ht="21.95" customHeight="1" x14ac:dyDescent="0.3">
      <c r="A412" s="11">
        <v>408</v>
      </c>
      <c r="B412" s="22" t="str">
        <f>T("01270021419")</f>
        <v>01270021419</v>
      </c>
      <c r="C412" s="20" t="s">
        <v>518</v>
      </c>
      <c r="D412" s="22" t="s">
        <v>519</v>
      </c>
      <c r="E412" s="14">
        <v>4</v>
      </c>
      <c r="F412" s="20" t="s">
        <v>400</v>
      </c>
      <c r="G412" s="22">
        <v>1785498781</v>
      </c>
      <c r="H412" s="17"/>
    </row>
    <row r="413" spans="1:8" ht="21.95" customHeight="1" x14ac:dyDescent="0.3">
      <c r="A413" s="11">
        <v>409</v>
      </c>
      <c r="B413" s="22" t="str">
        <f>T("01270021426")</f>
        <v>01270021426</v>
      </c>
      <c r="C413" s="20" t="s">
        <v>520</v>
      </c>
      <c r="D413" s="22" t="s">
        <v>521</v>
      </c>
      <c r="E413" s="14">
        <v>4</v>
      </c>
      <c r="F413" s="20" t="s">
        <v>400</v>
      </c>
      <c r="G413" s="22">
        <v>1321017174</v>
      </c>
      <c r="H413" s="17"/>
    </row>
    <row r="414" spans="1:8" ht="21.95" customHeight="1" x14ac:dyDescent="0.3">
      <c r="A414" s="11">
        <v>410</v>
      </c>
      <c r="B414" s="22" t="str">
        <f>T("01270021432")</f>
        <v>01270021432</v>
      </c>
      <c r="C414" s="20" t="s">
        <v>522</v>
      </c>
      <c r="D414" s="22" t="s">
        <v>523</v>
      </c>
      <c r="E414" s="14">
        <v>4</v>
      </c>
      <c r="F414" s="20" t="s">
        <v>400</v>
      </c>
      <c r="G414" s="22">
        <v>1723508965</v>
      </c>
      <c r="H414" s="17"/>
    </row>
    <row r="415" spans="1:8" ht="21.95" customHeight="1" x14ac:dyDescent="0.3">
      <c r="A415" s="11">
        <v>411</v>
      </c>
      <c r="B415" s="22" t="str">
        <f>T("01270077443")</f>
        <v>01270077443</v>
      </c>
      <c r="C415" s="20" t="s">
        <v>305</v>
      </c>
      <c r="D415" s="22" t="s">
        <v>1165</v>
      </c>
      <c r="E415" s="14">
        <v>4</v>
      </c>
      <c r="F415" s="20" t="s">
        <v>400</v>
      </c>
      <c r="G415" s="22">
        <v>1750747027</v>
      </c>
      <c r="H415" s="17"/>
    </row>
    <row r="416" spans="1:8" ht="21.95" customHeight="1" x14ac:dyDescent="0.3">
      <c r="A416" s="11">
        <v>412</v>
      </c>
      <c r="B416" s="22" t="str">
        <f>T("01270077526")</f>
        <v>01270077526</v>
      </c>
      <c r="C416" s="20" t="s">
        <v>1166</v>
      </c>
      <c r="D416" s="22" t="s">
        <v>514</v>
      </c>
      <c r="E416" s="14">
        <v>4</v>
      </c>
      <c r="F416" s="20" t="s">
        <v>400</v>
      </c>
      <c r="G416" s="22">
        <v>1752114430</v>
      </c>
      <c r="H416" s="17"/>
    </row>
    <row r="417" spans="1:8" ht="21.95" customHeight="1" x14ac:dyDescent="0.3">
      <c r="A417" s="11">
        <v>413</v>
      </c>
      <c r="B417" s="22" t="str">
        <f>T("01270077527")</f>
        <v>01270077527</v>
      </c>
      <c r="C417" s="20" t="s">
        <v>1167</v>
      </c>
      <c r="D417" s="22" t="s">
        <v>1168</v>
      </c>
      <c r="E417" s="14">
        <v>4</v>
      </c>
      <c r="F417" s="20" t="s">
        <v>400</v>
      </c>
      <c r="G417" s="22">
        <v>1752341135</v>
      </c>
      <c r="H417" s="17"/>
    </row>
    <row r="418" spans="1:8" ht="21.95" customHeight="1" x14ac:dyDescent="0.3">
      <c r="A418" s="11">
        <v>414</v>
      </c>
      <c r="B418" s="22" t="str">
        <f>T("01270078852")</f>
        <v>01270078852</v>
      </c>
      <c r="C418" s="20" t="s">
        <v>1179</v>
      </c>
      <c r="D418" s="22" t="s">
        <v>1180</v>
      </c>
      <c r="E418" s="14">
        <v>4</v>
      </c>
      <c r="F418" s="20" t="s">
        <v>397</v>
      </c>
      <c r="G418" s="22">
        <v>1741703028</v>
      </c>
      <c r="H418" s="17"/>
    </row>
    <row r="419" spans="1:8" ht="21.95" customHeight="1" x14ac:dyDescent="0.3">
      <c r="A419" s="11">
        <v>415</v>
      </c>
      <c r="B419" s="22" t="str">
        <f>T("01270078853")</f>
        <v>01270078853</v>
      </c>
      <c r="C419" s="20" t="s">
        <v>1181</v>
      </c>
      <c r="D419" s="22" t="s">
        <v>1182</v>
      </c>
      <c r="E419" s="14">
        <v>4</v>
      </c>
      <c r="F419" s="20" t="s">
        <v>400</v>
      </c>
      <c r="G419" s="22">
        <v>1324105224</v>
      </c>
      <c r="H419" s="17"/>
    </row>
    <row r="420" spans="1:8" ht="21.95" customHeight="1" x14ac:dyDescent="0.3">
      <c r="A420" s="11">
        <v>416</v>
      </c>
      <c r="B420" s="22" t="str">
        <f>T("01270078873")</f>
        <v>01270078873</v>
      </c>
      <c r="C420" s="20" t="s">
        <v>1198</v>
      </c>
      <c r="D420" s="22" t="s">
        <v>1199</v>
      </c>
      <c r="E420" s="14">
        <v>4</v>
      </c>
      <c r="F420" s="20" t="s">
        <v>397</v>
      </c>
      <c r="G420" s="22">
        <v>1768835013</v>
      </c>
      <c r="H420" s="17"/>
    </row>
    <row r="421" spans="1:8" ht="21.95" customHeight="1" x14ac:dyDescent="0.3">
      <c r="A421" s="11">
        <v>417</v>
      </c>
      <c r="B421" s="22" t="str">
        <f>T("02270040890")</f>
        <v>02270040890</v>
      </c>
      <c r="C421" s="20" t="s">
        <v>1234</v>
      </c>
      <c r="D421" s="22" t="s">
        <v>1235</v>
      </c>
      <c r="E421" s="14">
        <v>4</v>
      </c>
      <c r="F421" s="20" t="s">
        <v>400</v>
      </c>
      <c r="G421" s="22">
        <v>1783185894</v>
      </c>
      <c r="H421" s="17"/>
    </row>
    <row r="422" spans="1:8" ht="21.95" customHeight="1" x14ac:dyDescent="0.3">
      <c r="A422" s="11">
        <v>418</v>
      </c>
      <c r="B422" s="22" t="str">
        <f>T("01270082002")</f>
        <v>01270082002</v>
      </c>
      <c r="C422" s="20" t="s">
        <v>1254</v>
      </c>
      <c r="D422" s="22" t="s">
        <v>1255</v>
      </c>
      <c r="E422" s="14">
        <v>4</v>
      </c>
      <c r="F422" s="20" t="s">
        <v>400</v>
      </c>
      <c r="G422" s="22">
        <v>1752343293</v>
      </c>
      <c r="H422" s="17"/>
    </row>
    <row r="423" spans="1:8" ht="21.95" customHeight="1" x14ac:dyDescent="0.3">
      <c r="A423" s="11">
        <v>419</v>
      </c>
      <c r="B423" s="22" t="str">
        <f>T("01270090323")</f>
        <v>01270090323</v>
      </c>
      <c r="C423" s="20" t="s">
        <v>1273</v>
      </c>
      <c r="D423" s="22" t="s">
        <v>1274</v>
      </c>
      <c r="E423" s="14">
        <v>4</v>
      </c>
      <c r="F423" s="20" t="s">
        <v>400</v>
      </c>
      <c r="G423" s="22">
        <v>1717069104</v>
      </c>
      <c r="H423" s="17"/>
    </row>
    <row r="424" spans="1:8" ht="21.95" customHeight="1" x14ac:dyDescent="0.3">
      <c r="A424" s="11">
        <v>420</v>
      </c>
      <c r="B424" s="22" t="str">
        <f>T("01270090324")</f>
        <v>01270090324</v>
      </c>
      <c r="C424" s="20" t="s">
        <v>1275</v>
      </c>
      <c r="D424" s="22" t="s">
        <v>1276</v>
      </c>
      <c r="E424" s="14">
        <v>4</v>
      </c>
      <c r="F424" s="20" t="s">
        <v>397</v>
      </c>
      <c r="G424" s="22">
        <v>1750887132</v>
      </c>
      <c r="H424" s="17"/>
    </row>
    <row r="425" spans="1:8" ht="21.95" customHeight="1" x14ac:dyDescent="0.3">
      <c r="A425" s="11">
        <v>421</v>
      </c>
      <c r="B425" s="22" t="str">
        <f>T("01270090325")</f>
        <v>01270090325</v>
      </c>
      <c r="C425" s="20" t="s">
        <v>1277</v>
      </c>
      <c r="D425" s="22" t="s">
        <v>1278</v>
      </c>
      <c r="E425" s="14">
        <v>4</v>
      </c>
      <c r="F425" s="20" t="s">
        <v>400</v>
      </c>
      <c r="G425" s="22">
        <v>1724490567</v>
      </c>
      <c r="H425" s="17"/>
    </row>
    <row r="426" spans="1:8" ht="21.95" customHeight="1" x14ac:dyDescent="0.3">
      <c r="A426" s="11">
        <v>422</v>
      </c>
      <c r="B426" s="22" t="str">
        <f>T("01270090326")</f>
        <v>01270090326</v>
      </c>
      <c r="C426" s="20" t="s">
        <v>1279</v>
      </c>
      <c r="D426" s="22" t="s">
        <v>1280</v>
      </c>
      <c r="E426" s="14">
        <v>4</v>
      </c>
      <c r="F426" s="20" t="s">
        <v>400</v>
      </c>
      <c r="G426" s="22">
        <v>1751418045</v>
      </c>
      <c r="H426" s="17"/>
    </row>
    <row r="427" spans="1:8" ht="21.95" customHeight="1" x14ac:dyDescent="0.3">
      <c r="A427" s="11">
        <v>423</v>
      </c>
      <c r="B427" s="22" t="str">
        <f>T("01270090329")</f>
        <v>01270090329</v>
      </c>
      <c r="C427" s="20" t="s">
        <v>1281</v>
      </c>
      <c r="D427" s="22" t="s">
        <v>1282</v>
      </c>
      <c r="E427" s="14">
        <v>4</v>
      </c>
      <c r="F427" s="20" t="s">
        <v>400</v>
      </c>
      <c r="G427" s="22">
        <v>1776902755</v>
      </c>
      <c r="H427" s="17"/>
    </row>
    <row r="428" spans="1:8" ht="21.95" customHeight="1" x14ac:dyDescent="0.3">
      <c r="A428" s="11">
        <v>424</v>
      </c>
      <c r="B428" s="22" t="str">
        <f>T("01270090332")</f>
        <v>01270090332</v>
      </c>
      <c r="C428" s="20" t="s">
        <v>1283</v>
      </c>
      <c r="D428" s="22" t="s">
        <v>1284</v>
      </c>
      <c r="E428" s="14">
        <v>4</v>
      </c>
      <c r="F428" s="20" t="s">
        <v>400</v>
      </c>
      <c r="G428" s="22">
        <v>1322749707</v>
      </c>
      <c r="H428" s="17"/>
    </row>
    <row r="429" spans="1:8" ht="21.95" customHeight="1" x14ac:dyDescent="0.3">
      <c r="A429" s="11">
        <v>425</v>
      </c>
      <c r="B429" s="22" t="str">
        <f>T("01270090335")</f>
        <v>01270090335</v>
      </c>
      <c r="C429" s="20" t="s">
        <v>1285</v>
      </c>
      <c r="D429" s="22" t="s">
        <v>1286</v>
      </c>
      <c r="E429" s="14">
        <v>4</v>
      </c>
      <c r="F429" s="20" t="s">
        <v>400</v>
      </c>
      <c r="G429" s="22">
        <v>1771376141</v>
      </c>
      <c r="H429" s="17"/>
    </row>
    <row r="430" spans="1:8" ht="21.95" customHeight="1" x14ac:dyDescent="0.3">
      <c r="A430" s="11">
        <v>426</v>
      </c>
      <c r="B430" s="22" t="str">
        <f>T("01270090338")</f>
        <v>01270090338</v>
      </c>
      <c r="C430" s="20" t="s">
        <v>1136</v>
      </c>
      <c r="D430" s="22" t="s">
        <v>1287</v>
      </c>
      <c r="E430" s="14">
        <v>4</v>
      </c>
      <c r="F430" s="20" t="s">
        <v>400</v>
      </c>
      <c r="G430" s="22">
        <v>1738352642</v>
      </c>
      <c r="H430" s="17"/>
    </row>
    <row r="431" spans="1:8" ht="21.95" customHeight="1" x14ac:dyDescent="0.3">
      <c r="A431" s="11">
        <v>427</v>
      </c>
      <c r="B431" s="22" t="str">
        <f>T("01270090922")</f>
        <v>01270090922</v>
      </c>
      <c r="C431" s="20" t="s">
        <v>1327</v>
      </c>
      <c r="D431" s="22" t="s">
        <v>1328</v>
      </c>
      <c r="E431" s="14">
        <v>4</v>
      </c>
      <c r="F431" s="20" t="s">
        <v>400</v>
      </c>
      <c r="G431" s="22">
        <v>1738057967</v>
      </c>
      <c r="H431" s="17"/>
    </row>
    <row r="432" spans="1:8" ht="21.95" customHeight="1" x14ac:dyDescent="0.3">
      <c r="A432" s="11">
        <v>428</v>
      </c>
      <c r="B432" s="22" t="str">
        <f>T("01270090923")</f>
        <v>01270090923</v>
      </c>
      <c r="C432" s="20" t="s">
        <v>1329</v>
      </c>
      <c r="D432" s="22" t="s">
        <v>1330</v>
      </c>
      <c r="E432" s="14">
        <v>4</v>
      </c>
      <c r="F432" s="20" t="s">
        <v>400</v>
      </c>
      <c r="G432" s="22">
        <v>1324105445</v>
      </c>
      <c r="H432" s="17"/>
    </row>
    <row r="433" spans="1:8" ht="21.95" customHeight="1" x14ac:dyDescent="0.3">
      <c r="A433" s="11">
        <v>429</v>
      </c>
      <c r="B433" s="22" t="str">
        <f>T("01270090925")</f>
        <v>01270090925</v>
      </c>
      <c r="C433" s="20" t="s">
        <v>1333</v>
      </c>
      <c r="D433" s="22" t="s">
        <v>1334</v>
      </c>
      <c r="E433" s="14">
        <v>4</v>
      </c>
      <c r="F433" s="20" t="s">
        <v>400</v>
      </c>
      <c r="G433" s="22">
        <v>1324042466</v>
      </c>
      <c r="H433" s="17"/>
    </row>
    <row r="434" spans="1:8" ht="21.95" customHeight="1" x14ac:dyDescent="0.3">
      <c r="A434" s="11">
        <v>430</v>
      </c>
      <c r="B434" s="22" t="str">
        <f>T("01270090926")</f>
        <v>01270090926</v>
      </c>
      <c r="C434" s="20" t="s">
        <v>1335</v>
      </c>
      <c r="D434" s="22" t="s">
        <v>1336</v>
      </c>
      <c r="E434" s="14">
        <v>4</v>
      </c>
      <c r="F434" s="20" t="s">
        <v>400</v>
      </c>
      <c r="G434" s="22">
        <v>1873486711</v>
      </c>
      <c r="H434" s="17"/>
    </row>
    <row r="435" spans="1:8" ht="21.95" customHeight="1" x14ac:dyDescent="0.3">
      <c r="A435" s="11">
        <v>431</v>
      </c>
      <c r="B435" s="22" t="str">
        <f>T("01270104786")</f>
        <v>01270104786</v>
      </c>
      <c r="C435" s="20" t="s">
        <v>1394</v>
      </c>
      <c r="D435" s="22" t="s">
        <v>1395</v>
      </c>
      <c r="E435" s="14">
        <v>4</v>
      </c>
      <c r="F435" s="20" t="s">
        <v>699</v>
      </c>
      <c r="G435" s="22">
        <v>1772595123</v>
      </c>
      <c r="H435" s="17"/>
    </row>
    <row r="436" spans="1:8" ht="21.95" customHeight="1" x14ac:dyDescent="0.3">
      <c r="A436" s="11">
        <v>432</v>
      </c>
      <c r="B436" s="22" t="str">
        <f>T("01270104921")</f>
        <v>01270104921</v>
      </c>
      <c r="C436" s="20" t="s">
        <v>1419</v>
      </c>
      <c r="D436" s="22" t="s">
        <v>1420</v>
      </c>
      <c r="E436" s="14">
        <v>4</v>
      </c>
      <c r="F436" s="20" t="s">
        <v>400</v>
      </c>
      <c r="G436" s="22">
        <v>1792709628</v>
      </c>
      <c r="H436" s="17"/>
    </row>
    <row r="437" spans="1:8" ht="21.95" customHeight="1" x14ac:dyDescent="0.3">
      <c r="A437" s="11">
        <v>433</v>
      </c>
      <c r="B437" s="22" t="str">
        <f>T("01270104927")</f>
        <v>01270104927</v>
      </c>
      <c r="C437" s="20" t="s">
        <v>1425</v>
      </c>
      <c r="D437" s="22" t="s">
        <v>1426</v>
      </c>
      <c r="E437" s="14">
        <v>4</v>
      </c>
      <c r="F437" s="20" t="s">
        <v>1392</v>
      </c>
      <c r="G437" s="22">
        <v>1793340510</v>
      </c>
      <c r="H437" s="17"/>
    </row>
    <row r="438" spans="1:8" ht="21.95" customHeight="1" x14ac:dyDescent="0.3">
      <c r="A438" s="11">
        <v>434</v>
      </c>
      <c r="B438" s="22" t="str">
        <f>T("01270125253")</f>
        <v>01270125253</v>
      </c>
      <c r="C438" s="20" t="s">
        <v>1490</v>
      </c>
      <c r="D438" s="22" t="s">
        <v>1492</v>
      </c>
      <c r="E438" s="14">
        <v>4</v>
      </c>
      <c r="F438" s="20" t="s">
        <v>400</v>
      </c>
      <c r="G438" s="22">
        <v>1722842225</v>
      </c>
      <c r="H438" s="17"/>
    </row>
    <row r="439" spans="1:8" ht="21.95" customHeight="1" x14ac:dyDescent="0.3">
      <c r="A439" s="11">
        <v>435</v>
      </c>
      <c r="B439" s="22" t="str">
        <f>T("01270125256")</f>
        <v>01270125256</v>
      </c>
      <c r="C439" s="20" t="s">
        <v>1491</v>
      </c>
      <c r="D439" s="22" t="s">
        <v>1496</v>
      </c>
      <c r="E439" s="14">
        <v>4</v>
      </c>
      <c r="F439" s="20" t="s">
        <v>400</v>
      </c>
      <c r="G439" s="22">
        <v>1797357865</v>
      </c>
      <c r="H439" s="17"/>
    </row>
    <row r="440" spans="1:8" ht="21.95" customHeight="1" x14ac:dyDescent="0.3">
      <c r="A440" s="11">
        <v>436</v>
      </c>
      <c r="B440" s="22" t="str">
        <f>T("01270125262")</f>
        <v>01270125262</v>
      </c>
      <c r="C440" s="20" t="s">
        <v>1502</v>
      </c>
      <c r="D440" s="22" t="s">
        <v>1503</v>
      </c>
      <c r="E440" s="14">
        <v>4</v>
      </c>
      <c r="F440" s="20" t="s">
        <v>400</v>
      </c>
      <c r="G440" s="22">
        <v>1787533425</v>
      </c>
      <c r="H440" s="17"/>
    </row>
    <row r="441" spans="1:8" ht="21.95" customHeight="1" x14ac:dyDescent="0.3">
      <c r="A441" s="11">
        <v>437</v>
      </c>
      <c r="B441" s="22" t="str">
        <f>T("01270125267")</f>
        <v>01270125267</v>
      </c>
      <c r="C441" s="20" t="s">
        <v>494</v>
      </c>
      <c r="D441" s="22" t="s">
        <v>1510</v>
      </c>
      <c r="E441" s="14">
        <v>4</v>
      </c>
      <c r="F441" s="20" t="s">
        <v>400</v>
      </c>
      <c r="G441" s="22">
        <v>1302124318</v>
      </c>
      <c r="H441" s="17"/>
    </row>
    <row r="442" spans="1:8" ht="21.95" customHeight="1" x14ac:dyDescent="0.3">
      <c r="A442" s="11">
        <v>438</v>
      </c>
      <c r="B442" s="22" t="str">
        <f>T("01270125269")</f>
        <v>01270125269</v>
      </c>
      <c r="C442" s="20" t="s">
        <v>1513</v>
      </c>
      <c r="D442" s="22" t="s">
        <v>1514</v>
      </c>
      <c r="E442" s="14">
        <v>4</v>
      </c>
      <c r="F442" s="20" t="s">
        <v>400</v>
      </c>
      <c r="G442" s="22">
        <v>1719498620</v>
      </c>
      <c r="H442" s="17"/>
    </row>
    <row r="443" spans="1:8" ht="21.95" customHeight="1" x14ac:dyDescent="0.3">
      <c r="A443" s="11">
        <v>439</v>
      </c>
      <c r="B443" s="22" t="str">
        <f>T("01270125424")</f>
        <v>01270125424</v>
      </c>
      <c r="C443" s="20" t="s">
        <v>1290</v>
      </c>
      <c r="D443" s="22" t="s">
        <v>1769</v>
      </c>
      <c r="E443" s="14">
        <v>4</v>
      </c>
      <c r="F443" s="20" t="s">
        <v>400</v>
      </c>
      <c r="G443" s="22">
        <v>1733299709</v>
      </c>
      <c r="H443" s="17"/>
    </row>
    <row r="444" spans="1:8" ht="21.95" customHeight="1" x14ac:dyDescent="0.3">
      <c r="A444" s="11">
        <v>440</v>
      </c>
      <c r="B444" s="22" t="str">
        <f>T("01270024234")</f>
        <v>01270024234</v>
      </c>
      <c r="C444" s="20" t="s">
        <v>697</v>
      </c>
      <c r="D444" s="22" t="s">
        <v>698</v>
      </c>
      <c r="E444" s="14">
        <v>5</v>
      </c>
      <c r="F444" s="20" t="s">
        <v>699</v>
      </c>
      <c r="G444" s="22">
        <v>1810213870</v>
      </c>
      <c r="H444" s="17"/>
    </row>
    <row r="445" spans="1:8" ht="21.95" customHeight="1" x14ac:dyDescent="0.3">
      <c r="A445" s="11">
        <v>441</v>
      </c>
      <c r="B445" s="22" t="str">
        <f>T("01270024249")</f>
        <v>01270024249</v>
      </c>
      <c r="C445" s="20" t="s">
        <v>702</v>
      </c>
      <c r="D445" s="22" t="s">
        <v>703</v>
      </c>
      <c r="E445" s="14">
        <v>5</v>
      </c>
      <c r="F445" s="20" t="s">
        <v>699</v>
      </c>
      <c r="G445" s="22">
        <v>1701905553</v>
      </c>
      <c r="H445" s="17"/>
    </row>
    <row r="446" spans="1:8" ht="21.95" customHeight="1" x14ac:dyDescent="0.3">
      <c r="A446" s="11">
        <v>442</v>
      </c>
      <c r="B446" s="22" t="str">
        <f>T("01270024261")</f>
        <v>01270024261</v>
      </c>
      <c r="C446" s="20" t="s">
        <v>705</v>
      </c>
      <c r="D446" s="22" t="s">
        <v>706</v>
      </c>
      <c r="E446" s="14">
        <v>5</v>
      </c>
      <c r="F446" s="20" t="s">
        <v>699</v>
      </c>
      <c r="G446" s="22">
        <v>1737163046</v>
      </c>
      <c r="H446" s="17"/>
    </row>
    <row r="447" spans="1:8" ht="21.95" customHeight="1" x14ac:dyDescent="0.3">
      <c r="A447" s="11">
        <v>443</v>
      </c>
      <c r="B447" s="22" t="str">
        <f>T("01270024281")</f>
        <v>01270024281</v>
      </c>
      <c r="C447" s="20" t="s">
        <v>711</v>
      </c>
      <c r="D447" s="22" t="s">
        <v>712</v>
      </c>
      <c r="E447" s="14">
        <v>5</v>
      </c>
      <c r="F447" s="20" t="s">
        <v>699</v>
      </c>
      <c r="G447" s="22">
        <v>1780380984</v>
      </c>
      <c r="H447" s="17"/>
    </row>
    <row r="448" spans="1:8" ht="21.95" customHeight="1" x14ac:dyDescent="0.3">
      <c r="A448" s="11">
        <v>444</v>
      </c>
      <c r="B448" s="22" t="str">
        <f>T("01270024291")</f>
        <v>01270024291</v>
      </c>
      <c r="C448" s="20" t="s">
        <v>715</v>
      </c>
      <c r="D448" s="22" t="s">
        <v>716</v>
      </c>
      <c r="E448" s="14">
        <v>5</v>
      </c>
      <c r="F448" s="20" t="s">
        <v>699</v>
      </c>
      <c r="G448" s="22">
        <v>1780432592</v>
      </c>
      <c r="H448" s="17"/>
    </row>
    <row r="449" spans="1:8" ht="21.95" customHeight="1" x14ac:dyDescent="0.3">
      <c r="A449" s="11">
        <v>445</v>
      </c>
      <c r="B449" s="22" t="str">
        <f>T("01270024303")</f>
        <v>01270024303</v>
      </c>
      <c r="C449" s="20" t="s">
        <v>717</v>
      </c>
      <c r="D449" s="22" t="s">
        <v>718</v>
      </c>
      <c r="E449" s="14">
        <v>5</v>
      </c>
      <c r="F449" s="20" t="s">
        <v>699</v>
      </c>
      <c r="G449" s="22">
        <v>1752194054</v>
      </c>
      <c r="H449" s="17"/>
    </row>
    <row r="450" spans="1:8" ht="21.95" customHeight="1" x14ac:dyDescent="0.3">
      <c r="A450" s="11">
        <v>446</v>
      </c>
      <c r="B450" s="22" t="str">
        <f>T("01270024318")</f>
        <v>01270024318</v>
      </c>
      <c r="C450" s="20" t="s">
        <v>721</v>
      </c>
      <c r="D450" s="22" t="s">
        <v>58</v>
      </c>
      <c r="E450" s="14">
        <v>5</v>
      </c>
      <c r="F450" s="20" t="s">
        <v>699</v>
      </c>
      <c r="G450" s="22">
        <v>1781290161</v>
      </c>
      <c r="H450" s="17"/>
    </row>
    <row r="451" spans="1:8" ht="21.95" customHeight="1" x14ac:dyDescent="0.3">
      <c r="A451" s="11">
        <v>447</v>
      </c>
      <c r="B451" s="22" t="str">
        <f>T("01270024330")</f>
        <v>01270024330</v>
      </c>
      <c r="C451" s="20" t="s">
        <v>724</v>
      </c>
      <c r="D451" s="22" t="s">
        <v>725</v>
      </c>
      <c r="E451" s="14">
        <v>5</v>
      </c>
      <c r="F451" s="20" t="s">
        <v>699</v>
      </c>
      <c r="G451" s="22">
        <v>1752483138</v>
      </c>
      <c r="H451" s="17"/>
    </row>
    <row r="452" spans="1:8" ht="21.95" customHeight="1" x14ac:dyDescent="0.3">
      <c r="A452" s="11">
        <v>448</v>
      </c>
      <c r="B452" s="22" t="str">
        <f>T("01270024352")</f>
        <v>01270024352</v>
      </c>
      <c r="C452" s="20" t="s">
        <v>728</v>
      </c>
      <c r="D452" s="22" t="s">
        <v>729</v>
      </c>
      <c r="E452" s="14">
        <v>5</v>
      </c>
      <c r="F452" s="20" t="s">
        <v>699</v>
      </c>
      <c r="G452" s="22">
        <v>1717550739</v>
      </c>
      <c r="H452" s="17"/>
    </row>
    <row r="453" spans="1:8" ht="21.95" customHeight="1" x14ac:dyDescent="0.3">
      <c r="A453" s="11">
        <v>449</v>
      </c>
      <c r="B453" s="22" t="str">
        <f>T("01270024364")</f>
        <v>01270024364</v>
      </c>
      <c r="C453" s="20" t="s">
        <v>732</v>
      </c>
      <c r="D453" s="22" t="s">
        <v>733</v>
      </c>
      <c r="E453" s="14">
        <v>5</v>
      </c>
      <c r="F453" s="20" t="s">
        <v>699</v>
      </c>
      <c r="G453" s="22">
        <v>1312177004</v>
      </c>
      <c r="H453" s="17"/>
    </row>
    <row r="454" spans="1:8" ht="21.95" customHeight="1" x14ac:dyDescent="0.3">
      <c r="A454" s="11">
        <v>450</v>
      </c>
      <c r="B454" s="22" t="str">
        <f>T("01270024379")</f>
        <v>01270024379</v>
      </c>
      <c r="C454" s="20" t="s">
        <v>736</v>
      </c>
      <c r="D454" s="22" t="s">
        <v>737</v>
      </c>
      <c r="E454" s="14">
        <v>5</v>
      </c>
      <c r="F454" s="20" t="s">
        <v>699</v>
      </c>
      <c r="G454" s="22">
        <v>1780274183</v>
      </c>
      <c r="H454" s="17"/>
    </row>
    <row r="455" spans="1:8" ht="21.95" customHeight="1" x14ac:dyDescent="0.3">
      <c r="A455" s="11">
        <v>451</v>
      </c>
      <c r="B455" s="22" t="str">
        <f>T("01270024392")</f>
        <v>01270024392</v>
      </c>
      <c r="C455" s="20" t="s">
        <v>740</v>
      </c>
      <c r="D455" s="22" t="s">
        <v>741</v>
      </c>
      <c r="E455" s="14">
        <v>5</v>
      </c>
      <c r="F455" s="20" t="s">
        <v>699</v>
      </c>
      <c r="G455" s="22">
        <v>1873487356</v>
      </c>
      <c r="H455" s="17"/>
    </row>
    <row r="456" spans="1:8" ht="21.95" customHeight="1" x14ac:dyDescent="0.3">
      <c r="A456" s="11">
        <v>452</v>
      </c>
      <c r="B456" s="22" t="str">
        <f>T("01270024423")</f>
        <v>01270024423</v>
      </c>
      <c r="C456" s="20" t="s">
        <v>746</v>
      </c>
      <c r="D456" s="22" t="s">
        <v>747</v>
      </c>
      <c r="E456" s="14">
        <v>5</v>
      </c>
      <c r="F456" s="20" t="s">
        <v>699</v>
      </c>
      <c r="G456" s="22">
        <v>1796720631</v>
      </c>
      <c r="H456" s="17"/>
    </row>
    <row r="457" spans="1:8" ht="21.95" customHeight="1" x14ac:dyDescent="0.3">
      <c r="A457" s="11">
        <v>453</v>
      </c>
      <c r="B457" s="22" t="str">
        <f>T("01270024436")</f>
        <v>01270024436</v>
      </c>
      <c r="C457" s="20" t="s">
        <v>750</v>
      </c>
      <c r="D457" s="22" t="s">
        <v>751</v>
      </c>
      <c r="E457" s="14">
        <v>5</v>
      </c>
      <c r="F457" s="20" t="s">
        <v>699</v>
      </c>
      <c r="G457" s="22">
        <v>1752355961</v>
      </c>
      <c r="H457" s="17"/>
    </row>
    <row r="458" spans="1:8" ht="21.95" customHeight="1" x14ac:dyDescent="0.3">
      <c r="A458" s="11">
        <v>454</v>
      </c>
      <c r="B458" s="22" t="str">
        <f>T("01270024457")</f>
        <v>01270024457</v>
      </c>
      <c r="C458" s="20" t="s">
        <v>754</v>
      </c>
      <c r="D458" s="22" t="s">
        <v>755</v>
      </c>
      <c r="E458" s="14">
        <v>5</v>
      </c>
      <c r="F458" s="20" t="s">
        <v>699</v>
      </c>
      <c r="G458" s="22">
        <v>1748227380</v>
      </c>
      <c r="H458" s="17"/>
    </row>
    <row r="459" spans="1:8" ht="21.95" customHeight="1" x14ac:dyDescent="0.3">
      <c r="A459" s="11">
        <v>455</v>
      </c>
      <c r="B459" s="22" t="str">
        <f>T("01270024476")</f>
        <v>01270024476</v>
      </c>
      <c r="C459" s="20" t="s">
        <v>758</v>
      </c>
      <c r="D459" s="22" t="s">
        <v>759</v>
      </c>
      <c r="E459" s="14">
        <v>5</v>
      </c>
      <c r="F459" s="20" t="s">
        <v>699</v>
      </c>
      <c r="G459" s="22">
        <v>1780597819</v>
      </c>
      <c r="H459" s="17"/>
    </row>
    <row r="460" spans="1:8" ht="21.95" customHeight="1" x14ac:dyDescent="0.3">
      <c r="A460" s="11">
        <v>456</v>
      </c>
      <c r="B460" s="22" t="str">
        <f>T("01270024490")</f>
        <v>01270024490</v>
      </c>
      <c r="C460" s="20" t="s">
        <v>762</v>
      </c>
      <c r="D460" s="22" t="s">
        <v>763</v>
      </c>
      <c r="E460" s="14">
        <v>5</v>
      </c>
      <c r="F460" s="20" t="s">
        <v>699</v>
      </c>
      <c r="G460" s="22">
        <v>1313295744</v>
      </c>
      <c r="H460" s="17"/>
    </row>
    <row r="461" spans="1:8" ht="21.95" customHeight="1" x14ac:dyDescent="0.3">
      <c r="A461" s="11">
        <v>457</v>
      </c>
      <c r="B461" s="22" t="str">
        <f>T("01270024527")</f>
        <v>01270024527</v>
      </c>
      <c r="C461" s="20" t="s">
        <v>765</v>
      </c>
      <c r="D461" s="22" t="s">
        <v>766</v>
      </c>
      <c r="E461" s="14">
        <v>5</v>
      </c>
      <c r="F461" s="20" t="s">
        <v>699</v>
      </c>
      <c r="G461" s="22">
        <v>1780556778</v>
      </c>
      <c r="H461" s="17"/>
    </row>
    <row r="462" spans="1:8" ht="21.95" customHeight="1" x14ac:dyDescent="0.3">
      <c r="A462" s="11">
        <v>458</v>
      </c>
      <c r="B462" s="22" t="str">
        <f>T("01270024539")</f>
        <v>01270024539</v>
      </c>
      <c r="C462" s="20" t="s">
        <v>767</v>
      </c>
      <c r="D462" s="22" t="s">
        <v>768</v>
      </c>
      <c r="E462" s="14">
        <v>5</v>
      </c>
      <c r="F462" s="20" t="s">
        <v>699</v>
      </c>
      <c r="G462" s="22">
        <v>1710593349</v>
      </c>
      <c r="H462" s="17"/>
    </row>
    <row r="463" spans="1:8" ht="21.95" customHeight="1" x14ac:dyDescent="0.3">
      <c r="A463" s="11">
        <v>459</v>
      </c>
      <c r="B463" s="22" t="str">
        <f>T("01270024574")</f>
        <v>01270024574</v>
      </c>
      <c r="C463" s="20" t="s">
        <v>773</v>
      </c>
      <c r="D463" s="22" t="s">
        <v>774</v>
      </c>
      <c r="E463" s="14">
        <v>5</v>
      </c>
      <c r="F463" s="20" t="s">
        <v>699</v>
      </c>
      <c r="G463" s="22">
        <v>1780450921</v>
      </c>
      <c r="H463" s="17"/>
    </row>
    <row r="464" spans="1:8" ht="21.95" customHeight="1" x14ac:dyDescent="0.3">
      <c r="A464" s="11">
        <v>460</v>
      </c>
      <c r="B464" s="22" t="str">
        <f>T("01270024621")</f>
        <v>01270024621</v>
      </c>
      <c r="C464" s="20" t="s">
        <v>567</v>
      </c>
      <c r="D464" s="22" t="s">
        <v>783</v>
      </c>
      <c r="E464" s="14">
        <v>5</v>
      </c>
      <c r="F464" s="20" t="s">
        <v>699</v>
      </c>
      <c r="G464" s="22">
        <v>1780766342</v>
      </c>
      <c r="H464" s="17"/>
    </row>
    <row r="465" spans="1:8" ht="21.95" customHeight="1" x14ac:dyDescent="0.3">
      <c r="A465" s="11">
        <v>461</v>
      </c>
      <c r="B465" s="22" t="str">
        <f>T("01270024638")</f>
        <v>01270024638</v>
      </c>
      <c r="C465" s="20" t="s">
        <v>786</v>
      </c>
      <c r="D465" s="22" t="s">
        <v>787</v>
      </c>
      <c r="E465" s="14">
        <v>5</v>
      </c>
      <c r="F465" s="20" t="s">
        <v>699</v>
      </c>
      <c r="G465" s="22">
        <v>1752353374</v>
      </c>
      <c r="H465" s="17"/>
    </row>
    <row r="466" spans="1:8" ht="21.95" customHeight="1" x14ac:dyDescent="0.3">
      <c r="A466" s="11">
        <v>462</v>
      </c>
      <c r="B466" s="22" t="str">
        <f>T("01270024650")</f>
        <v>01270024650</v>
      </c>
      <c r="C466" s="20" t="s">
        <v>788</v>
      </c>
      <c r="D466" s="22" t="s">
        <v>68</v>
      </c>
      <c r="E466" s="14">
        <v>5</v>
      </c>
      <c r="F466" s="20" t="s">
        <v>699</v>
      </c>
      <c r="G466" s="22">
        <v>1754059305</v>
      </c>
      <c r="H466" s="17"/>
    </row>
    <row r="467" spans="1:8" ht="21.95" customHeight="1" x14ac:dyDescent="0.3">
      <c r="A467" s="11">
        <v>463</v>
      </c>
      <c r="B467" s="22" t="str">
        <f>T("01270024660")</f>
        <v>01270024660</v>
      </c>
      <c r="C467" s="20" t="s">
        <v>791</v>
      </c>
      <c r="D467" s="22" t="s">
        <v>792</v>
      </c>
      <c r="E467" s="14">
        <v>5</v>
      </c>
      <c r="F467" s="20" t="s">
        <v>699</v>
      </c>
      <c r="G467" s="22">
        <v>1781428605</v>
      </c>
      <c r="H467" s="17"/>
    </row>
    <row r="468" spans="1:8" ht="21.95" customHeight="1" x14ac:dyDescent="0.3">
      <c r="A468" s="11">
        <v>464</v>
      </c>
      <c r="B468" s="22" t="str">
        <f>T("01270024668")</f>
        <v>01270024668</v>
      </c>
      <c r="C468" s="20" t="s">
        <v>707</v>
      </c>
      <c r="D468" s="22" t="s">
        <v>796</v>
      </c>
      <c r="E468" s="14">
        <v>5</v>
      </c>
      <c r="F468" s="20" t="s">
        <v>699</v>
      </c>
      <c r="G468" s="22">
        <v>1774964777</v>
      </c>
      <c r="H468" s="17"/>
    </row>
    <row r="469" spans="1:8" ht="21.95" customHeight="1" x14ac:dyDescent="0.3">
      <c r="A469" s="11">
        <v>465</v>
      </c>
      <c r="B469" s="22" t="str">
        <f>T("01270024678")</f>
        <v>01270024678</v>
      </c>
      <c r="C469" s="20" t="s">
        <v>798</v>
      </c>
      <c r="D469" s="22" t="s">
        <v>799</v>
      </c>
      <c r="E469" s="14">
        <v>5</v>
      </c>
      <c r="F469" s="20" t="s">
        <v>699</v>
      </c>
      <c r="G469" s="22">
        <v>1744565329</v>
      </c>
      <c r="H469" s="17"/>
    </row>
    <row r="470" spans="1:8" ht="21.95" customHeight="1" x14ac:dyDescent="0.3">
      <c r="A470" s="11">
        <v>466</v>
      </c>
      <c r="B470" s="22" t="str">
        <f>T("01270024688")</f>
        <v>01270024688</v>
      </c>
      <c r="C470" s="20" t="s">
        <v>800</v>
      </c>
      <c r="D470" s="22" t="s">
        <v>801</v>
      </c>
      <c r="E470" s="14">
        <v>5</v>
      </c>
      <c r="F470" s="20" t="s">
        <v>699</v>
      </c>
      <c r="G470" s="22">
        <v>1752105462</v>
      </c>
      <c r="H470" s="17"/>
    </row>
    <row r="471" spans="1:8" ht="21.95" customHeight="1" x14ac:dyDescent="0.3">
      <c r="A471" s="11">
        <v>467</v>
      </c>
      <c r="B471" s="22" t="str">
        <f>T("01270024697")</f>
        <v>01270024697</v>
      </c>
      <c r="C471" s="20" t="s">
        <v>802</v>
      </c>
      <c r="D471" s="22" t="s">
        <v>803</v>
      </c>
      <c r="E471" s="14">
        <v>5</v>
      </c>
      <c r="F471" s="20" t="s">
        <v>699</v>
      </c>
      <c r="G471" s="22">
        <v>1766899816</v>
      </c>
      <c r="H471" s="17"/>
    </row>
    <row r="472" spans="1:8" ht="21.95" customHeight="1" x14ac:dyDescent="0.3">
      <c r="A472" s="11">
        <v>468</v>
      </c>
      <c r="B472" s="22" t="str">
        <f>T("01270024707")</f>
        <v>01270024707</v>
      </c>
      <c r="C472" s="20" t="s">
        <v>143</v>
      </c>
      <c r="D472" s="22" t="s">
        <v>266</v>
      </c>
      <c r="E472" s="14">
        <v>5</v>
      </c>
      <c r="F472" s="20" t="s">
        <v>699</v>
      </c>
      <c r="G472" s="22">
        <v>1720379300</v>
      </c>
      <c r="H472" s="17"/>
    </row>
    <row r="473" spans="1:8" ht="21.95" customHeight="1" x14ac:dyDescent="0.3">
      <c r="A473" s="11">
        <v>469</v>
      </c>
      <c r="B473" s="22" t="str">
        <f>T("01270024716")</f>
        <v>01270024716</v>
      </c>
      <c r="C473" s="20" t="s">
        <v>807</v>
      </c>
      <c r="D473" s="22" t="s">
        <v>808</v>
      </c>
      <c r="E473" s="14">
        <v>5</v>
      </c>
      <c r="F473" s="20" t="s">
        <v>699</v>
      </c>
      <c r="G473" s="22">
        <v>1310964756</v>
      </c>
      <c r="H473" s="17"/>
    </row>
    <row r="474" spans="1:8" ht="21.95" customHeight="1" x14ac:dyDescent="0.3">
      <c r="A474" s="11">
        <v>470</v>
      </c>
      <c r="B474" s="22" t="str">
        <f>T("01270024725")</f>
        <v>01270024725</v>
      </c>
      <c r="C474" s="20" t="s">
        <v>811</v>
      </c>
      <c r="D474" s="22" t="s">
        <v>812</v>
      </c>
      <c r="E474" s="14">
        <v>5</v>
      </c>
      <c r="F474" s="20" t="s">
        <v>699</v>
      </c>
      <c r="G474" s="22">
        <v>1752354374</v>
      </c>
      <c r="H474" s="17"/>
    </row>
    <row r="475" spans="1:8" ht="21.95" customHeight="1" x14ac:dyDescent="0.3">
      <c r="A475" s="11">
        <v>471</v>
      </c>
      <c r="B475" s="22" t="str">
        <f>T("01270024737")</f>
        <v>01270024737</v>
      </c>
      <c r="C475" s="20" t="s">
        <v>582</v>
      </c>
      <c r="D475" s="22" t="s">
        <v>817</v>
      </c>
      <c r="E475" s="14">
        <v>5</v>
      </c>
      <c r="F475" s="20" t="s">
        <v>699</v>
      </c>
      <c r="G475" s="22">
        <v>1307847208</v>
      </c>
      <c r="H475" s="17"/>
    </row>
    <row r="476" spans="1:8" ht="21.95" customHeight="1" x14ac:dyDescent="0.3">
      <c r="A476" s="11">
        <v>472</v>
      </c>
      <c r="B476" s="22" t="str">
        <f>T("01270024755")</f>
        <v>01270024755</v>
      </c>
      <c r="C476" s="20" t="s">
        <v>820</v>
      </c>
      <c r="D476" s="22" t="s">
        <v>821</v>
      </c>
      <c r="E476" s="14">
        <v>5</v>
      </c>
      <c r="F476" s="20" t="s">
        <v>699</v>
      </c>
      <c r="G476" s="22">
        <v>1719316573</v>
      </c>
      <c r="H476" s="17"/>
    </row>
    <row r="477" spans="1:8" ht="21.95" customHeight="1" x14ac:dyDescent="0.3">
      <c r="A477" s="11">
        <v>473</v>
      </c>
      <c r="B477" s="22" t="str">
        <f>T("01270024765")</f>
        <v>01270024765</v>
      </c>
      <c r="C477" s="20" t="s">
        <v>824</v>
      </c>
      <c r="D477" s="22" t="s">
        <v>825</v>
      </c>
      <c r="E477" s="14">
        <v>5</v>
      </c>
      <c r="F477" s="20" t="s">
        <v>699</v>
      </c>
      <c r="G477" s="22">
        <v>1738344942</v>
      </c>
      <c r="H477" s="17"/>
    </row>
    <row r="478" spans="1:8" ht="21.95" customHeight="1" x14ac:dyDescent="0.3">
      <c r="A478" s="11">
        <v>474</v>
      </c>
      <c r="B478" s="22" t="str">
        <f>T("01270024774")</f>
        <v>01270024774</v>
      </c>
      <c r="C478" s="20" t="s">
        <v>828</v>
      </c>
      <c r="D478" s="22" t="s">
        <v>829</v>
      </c>
      <c r="E478" s="14">
        <v>5</v>
      </c>
      <c r="F478" s="20" t="s">
        <v>699</v>
      </c>
      <c r="G478" s="22">
        <v>1780387229</v>
      </c>
      <c r="H478" s="17"/>
    </row>
    <row r="479" spans="1:8" ht="21.95" customHeight="1" x14ac:dyDescent="0.3">
      <c r="A479" s="11">
        <v>475</v>
      </c>
      <c r="B479" s="22" t="str">
        <f>T("01270024781")</f>
        <v>01270024781</v>
      </c>
      <c r="C479" s="20" t="s">
        <v>830</v>
      </c>
      <c r="D479" s="22" t="s">
        <v>832</v>
      </c>
      <c r="E479" s="14">
        <v>5</v>
      </c>
      <c r="F479" s="20" t="s">
        <v>699</v>
      </c>
      <c r="G479" s="22">
        <v>1738353009</v>
      </c>
      <c r="H479" s="17"/>
    </row>
    <row r="480" spans="1:8" ht="21.95" customHeight="1" x14ac:dyDescent="0.3">
      <c r="A480" s="11">
        <v>476</v>
      </c>
      <c r="B480" s="22" t="str">
        <f>T("01270024789")</f>
        <v>01270024789</v>
      </c>
      <c r="C480" s="20" t="s">
        <v>833</v>
      </c>
      <c r="D480" s="22" t="s">
        <v>834</v>
      </c>
      <c r="E480" s="14">
        <v>5</v>
      </c>
      <c r="F480" s="20" t="s">
        <v>699</v>
      </c>
      <c r="G480" s="22">
        <v>1744628000</v>
      </c>
      <c r="H480" s="17"/>
    </row>
    <row r="481" spans="1:8" ht="21.95" customHeight="1" x14ac:dyDescent="0.3">
      <c r="A481" s="11">
        <v>477</v>
      </c>
      <c r="B481" s="22" t="str">
        <f>T("01270025902")</f>
        <v>01270025902</v>
      </c>
      <c r="C481" s="20" t="s">
        <v>837</v>
      </c>
      <c r="D481" s="22" t="s">
        <v>838</v>
      </c>
      <c r="E481" s="14">
        <v>5</v>
      </c>
      <c r="F481" s="20" t="s">
        <v>839</v>
      </c>
      <c r="G481" s="22">
        <v>1752356068</v>
      </c>
      <c r="H481" s="17"/>
    </row>
    <row r="482" spans="1:8" ht="21.95" customHeight="1" x14ac:dyDescent="0.3">
      <c r="A482" s="11">
        <v>478</v>
      </c>
      <c r="B482" s="22" t="str">
        <f>T("01270025951")</f>
        <v>01270025951</v>
      </c>
      <c r="C482" s="20" t="s">
        <v>840</v>
      </c>
      <c r="D482" s="22" t="s">
        <v>841</v>
      </c>
      <c r="E482" s="14">
        <v>5</v>
      </c>
      <c r="F482" s="20" t="s">
        <v>839</v>
      </c>
      <c r="G482" s="22">
        <v>1738353390</v>
      </c>
      <c r="H482" s="17"/>
    </row>
    <row r="483" spans="1:8" ht="21.95" customHeight="1" x14ac:dyDescent="0.3">
      <c r="A483" s="11">
        <v>479</v>
      </c>
      <c r="B483" s="22" t="str">
        <f>T("01270025973")</f>
        <v>01270025973</v>
      </c>
      <c r="C483" s="20" t="s">
        <v>842</v>
      </c>
      <c r="D483" s="22" t="s">
        <v>843</v>
      </c>
      <c r="E483" s="14">
        <v>5</v>
      </c>
      <c r="F483" s="20" t="s">
        <v>839</v>
      </c>
      <c r="G483" s="22">
        <v>1990048821</v>
      </c>
      <c r="H483" s="17"/>
    </row>
    <row r="484" spans="1:8" ht="21.95" customHeight="1" x14ac:dyDescent="0.3">
      <c r="A484" s="11">
        <v>480</v>
      </c>
      <c r="B484" s="22" t="str">
        <f>T("01270026068")</f>
        <v>01270026068</v>
      </c>
      <c r="C484" s="20" t="s">
        <v>844</v>
      </c>
      <c r="D484" s="22" t="s">
        <v>845</v>
      </c>
      <c r="E484" s="14">
        <v>5</v>
      </c>
      <c r="F484" s="20" t="s">
        <v>839</v>
      </c>
      <c r="G484" s="22">
        <v>1780610179</v>
      </c>
      <c r="H484" s="17"/>
    </row>
    <row r="485" spans="1:8" ht="21.95" customHeight="1" x14ac:dyDescent="0.3">
      <c r="A485" s="11">
        <v>481</v>
      </c>
      <c r="B485" s="22" t="str">
        <f>T("01270026082")</f>
        <v>01270026082</v>
      </c>
      <c r="C485" s="20" t="s">
        <v>846</v>
      </c>
      <c r="D485" s="22" t="s">
        <v>847</v>
      </c>
      <c r="E485" s="14">
        <v>5</v>
      </c>
      <c r="F485" s="20" t="s">
        <v>839</v>
      </c>
      <c r="G485" s="22">
        <v>1752134161</v>
      </c>
      <c r="H485" s="17"/>
    </row>
    <row r="486" spans="1:8" ht="21.95" customHeight="1" x14ac:dyDescent="0.3">
      <c r="A486" s="11">
        <v>482</v>
      </c>
      <c r="B486" s="22" t="str">
        <f>T("01270026091")</f>
        <v>01270026091</v>
      </c>
      <c r="C486" s="20" t="s">
        <v>848</v>
      </c>
      <c r="D486" s="22" t="s">
        <v>849</v>
      </c>
      <c r="E486" s="14">
        <v>5</v>
      </c>
      <c r="F486" s="20" t="s">
        <v>839</v>
      </c>
      <c r="G486" s="22">
        <v>1734292523</v>
      </c>
      <c r="H486" s="17"/>
    </row>
    <row r="487" spans="1:8" ht="21.95" customHeight="1" x14ac:dyDescent="0.3">
      <c r="A487" s="11">
        <v>483</v>
      </c>
      <c r="B487" s="22" t="str">
        <f>T("01270026333")</f>
        <v>01270026333</v>
      </c>
      <c r="C487" s="20" t="s">
        <v>850</v>
      </c>
      <c r="D487" s="22" t="s">
        <v>537</v>
      </c>
      <c r="E487" s="14">
        <v>5</v>
      </c>
      <c r="F487" s="20" t="s">
        <v>839</v>
      </c>
      <c r="G487" s="22">
        <v>1934729130</v>
      </c>
      <c r="H487" s="17"/>
    </row>
    <row r="488" spans="1:8" ht="21.95" customHeight="1" x14ac:dyDescent="0.3">
      <c r="A488" s="11">
        <v>484</v>
      </c>
      <c r="B488" s="22" t="str">
        <f>T("01270026345")</f>
        <v>01270026345</v>
      </c>
      <c r="C488" s="20" t="s">
        <v>851</v>
      </c>
      <c r="D488" s="22" t="s">
        <v>852</v>
      </c>
      <c r="E488" s="14">
        <v>5</v>
      </c>
      <c r="F488" s="20" t="s">
        <v>839</v>
      </c>
      <c r="G488" s="22">
        <v>1796722383</v>
      </c>
      <c r="H488" s="17"/>
    </row>
    <row r="489" spans="1:8" ht="21.95" customHeight="1" x14ac:dyDescent="0.3">
      <c r="A489" s="11">
        <v>485</v>
      </c>
      <c r="B489" s="22" t="str">
        <f>T("01270026351")</f>
        <v>01270026351</v>
      </c>
      <c r="C489" s="20" t="s">
        <v>853</v>
      </c>
      <c r="D489" s="22" t="s">
        <v>854</v>
      </c>
      <c r="E489" s="14">
        <v>5</v>
      </c>
      <c r="F489" s="20" t="s">
        <v>839</v>
      </c>
      <c r="G489" s="22">
        <v>1324105292</v>
      </c>
      <c r="H489" s="17"/>
    </row>
    <row r="490" spans="1:8" ht="21.95" customHeight="1" x14ac:dyDescent="0.3">
      <c r="A490" s="11">
        <v>486</v>
      </c>
      <c r="B490" s="22" t="str">
        <f>T("01270026386")</f>
        <v>01270026386</v>
      </c>
      <c r="C490" s="20" t="s">
        <v>855</v>
      </c>
      <c r="D490" s="22" t="s">
        <v>856</v>
      </c>
      <c r="E490" s="14">
        <v>5</v>
      </c>
      <c r="F490" s="20" t="s">
        <v>839</v>
      </c>
      <c r="G490" s="22">
        <v>1780336708</v>
      </c>
      <c r="H490" s="17"/>
    </row>
    <row r="491" spans="1:8" ht="21.95" customHeight="1" x14ac:dyDescent="0.3">
      <c r="A491" s="11">
        <v>487</v>
      </c>
      <c r="B491" s="22" t="str">
        <f>T("01270026401")</f>
        <v>01270026401</v>
      </c>
      <c r="C491" s="20" t="s">
        <v>857</v>
      </c>
      <c r="D491" s="22" t="s">
        <v>858</v>
      </c>
      <c r="E491" s="14">
        <v>5</v>
      </c>
      <c r="F491" s="20" t="s">
        <v>839</v>
      </c>
      <c r="G491" s="22">
        <v>1752331528</v>
      </c>
      <c r="H491" s="17"/>
    </row>
    <row r="492" spans="1:8" ht="21.95" customHeight="1" x14ac:dyDescent="0.3">
      <c r="A492" s="11">
        <v>488</v>
      </c>
      <c r="B492" s="22" t="str">
        <f>T("01270026420")</f>
        <v>01270026420</v>
      </c>
      <c r="C492" s="20" t="s">
        <v>859</v>
      </c>
      <c r="D492" s="22" t="s">
        <v>860</v>
      </c>
      <c r="E492" s="14">
        <v>5</v>
      </c>
      <c r="F492" s="20" t="s">
        <v>839</v>
      </c>
      <c r="G492" s="22">
        <v>1765653846</v>
      </c>
      <c r="H492" s="17"/>
    </row>
    <row r="493" spans="1:8" ht="21.95" customHeight="1" x14ac:dyDescent="0.3">
      <c r="A493" s="11">
        <v>489</v>
      </c>
      <c r="B493" s="22" t="str">
        <f>T("01270026457")</f>
        <v>01270026457</v>
      </c>
      <c r="C493" s="20" t="s">
        <v>80</v>
      </c>
      <c r="D493" s="22" t="s">
        <v>127</v>
      </c>
      <c r="E493" s="14">
        <v>5</v>
      </c>
      <c r="F493" s="20" t="s">
        <v>839</v>
      </c>
      <c r="G493" s="22">
        <v>1738224909</v>
      </c>
      <c r="H493" s="17"/>
    </row>
    <row r="494" spans="1:8" ht="21.95" customHeight="1" x14ac:dyDescent="0.3">
      <c r="A494" s="11">
        <v>490</v>
      </c>
      <c r="B494" s="22" t="str">
        <f>T("01270026478")</f>
        <v>01270026478</v>
      </c>
      <c r="C494" s="20" t="s">
        <v>861</v>
      </c>
      <c r="D494" s="22" t="s">
        <v>862</v>
      </c>
      <c r="E494" s="14">
        <v>5</v>
      </c>
      <c r="F494" s="20" t="s">
        <v>839</v>
      </c>
      <c r="G494" s="22">
        <v>1752132584</v>
      </c>
      <c r="H494" s="17"/>
    </row>
    <row r="495" spans="1:8" ht="21.95" customHeight="1" x14ac:dyDescent="0.3">
      <c r="A495" s="11">
        <v>491</v>
      </c>
      <c r="B495" s="22" t="str">
        <f>T("01270026489")</f>
        <v>01270026489</v>
      </c>
      <c r="C495" s="20" t="s">
        <v>863</v>
      </c>
      <c r="D495" s="22" t="s">
        <v>864</v>
      </c>
      <c r="E495" s="14">
        <v>5</v>
      </c>
      <c r="F495" s="20" t="s">
        <v>839</v>
      </c>
      <c r="G495" s="22">
        <v>1885134046</v>
      </c>
      <c r="H495" s="17"/>
    </row>
    <row r="496" spans="1:8" ht="21.95" customHeight="1" x14ac:dyDescent="0.3">
      <c r="A496" s="11">
        <v>492</v>
      </c>
      <c r="B496" s="22" t="str">
        <f>T("01270026513")</f>
        <v>01270026513</v>
      </c>
      <c r="C496" s="20" t="s">
        <v>865</v>
      </c>
      <c r="D496" s="22" t="s">
        <v>866</v>
      </c>
      <c r="E496" s="14">
        <v>5</v>
      </c>
      <c r="F496" s="20" t="s">
        <v>839</v>
      </c>
      <c r="G496" s="22">
        <v>1744473854</v>
      </c>
      <c r="H496" s="17"/>
    </row>
    <row r="497" spans="1:8" ht="21.95" customHeight="1" x14ac:dyDescent="0.3">
      <c r="A497" s="11">
        <v>493</v>
      </c>
      <c r="B497" s="22" t="str">
        <f>T("01270026524")</f>
        <v>01270026524</v>
      </c>
      <c r="C497" s="20" t="s">
        <v>867</v>
      </c>
      <c r="D497" s="22" t="s">
        <v>377</v>
      </c>
      <c r="E497" s="14">
        <v>5</v>
      </c>
      <c r="F497" s="20" t="s">
        <v>699</v>
      </c>
      <c r="G497" s="22">
        <v>1780249258</v>
      </c>
      <c r="H497" s="17"/>
    </row>
    <row r="498" spans="1:8" ht="21.95" customHeight="1" x14ac:dyDescent="0.3">
      <c r="A498" s="11">
        <v>494</v>
      </c>
      <c r="B498" s="22" t="str">
        <f>T("01270026564")</f>
        <v>01270026564</v>
      </c>
      <c r="C498" s="20" t="s">
        <v>868</v>
      </c>
      <c r="D498" s="22" t="s">
        <v>869</v>
      </c>
      <c r="E498" s="14">
        <v>5</v>
      </c>
      <c r="F498" s="20" t="s">
        <v>839</v>
      </c>
      <c r="G498" s="22">
        <v>1734942193</v>
      </c>
      <c r="H498" s="17"/>
    </row>
    <row r="499" spans="1:8" ht="21.95" customHeight="1" x14ac:dyDescent="0.3">
      <c r="A499" s="11">
        <v>495</v>
      </c>
      <c r="B499" s="22" t="str">
        <f>T("01270027482")</f>
        <v>01270027482</v>
      </c>
      <c r="C499" s="20" t="s">
        <v>870</v>
      </c>
      <c r="D499" s="22" t="s">
        <v>871</v>
      </c>
      <c r="E499" s="14">
        <v>5</v>
      </c>
      <c r="F499" s="20" t="s">
        <v>872</v>
      </c>
      <c r="G499" s="22">
        <v>1752193873</v>
      </c>
      <c r="H499" s="17"/>
    </row>
    <row r="500" spans="1:8" ht="21.95" customHeight="1" x14ac:dyDescent="0.3">
      <c r="A500" s="11">
        <v>496</v>
      </c>
      <c r="B500" s="22" t="str">
        <f>T("01270027977")</f>
        <v>01270027977</v>
      </c>
      <c r="C500" s="20" t="s">
        <v>873</v>
      </c>
      <c r="D500" s="22" t="s">
        <v>874</v>
      </c>
      <c r="E500" s="14">
        <v>5</v>
      </c>
      <c r="F500" s="20" t="s">
        <v>699</v>
      </c>
      <c r="G500" s="22">
        <v>1752497324</v>
      </c>
      <c r="H500" s="17"/>
    </row>
    <row r="501" spans="1:8" ht="21.95" customHeight="1" x14ac:dyDescent="0.3">
      <c r="A501" s="11">
        <v>497</v>
      </c>
      <c r="B501" s="22" t="str">
        <f>T("01270028032")</f>
        <v>01270028032</v>
      </c>
      <c r="C501" s="20" t="s">
        <v>875</v>
      </c>
      <c r="D501" s="22" t="s">
        <v>876</v>
      </c>
      <c r="E501" s="14">
        <v>5</v>
      </c>
      <c r="F501" s="20" t="s">
        <v>699</v>
      </c>
      <c r="G501" s="22">
        <v>1752353341</v>
      </c>
      <c r="H501" s="17"/>
    </row>
    <row r="502" spans="1:8" ht="21.95" customHeight="1" x14ac:dyDescent="0.3">
      <c r="A502" s="11">
        <v>498</v>
      </c>
      <c r="B502" s="22" t="str">
        <f>T("01270028048")</f>
        <v>01270028048</v>
      </c>
      <c r="C502" s="20" t="s">
        <v>877</v>
      </c>
      <c r="D502" s="22" t="s">
        <v>878</v>
      </c>
      <c r="E502" s="14">
        <v>5</v>
      </c>
      <c r="F502" s="20" t="s">
        <v>699</v>
      </c>
      <c r="G502" s="22">
        <v>1752487720</v>
      </c>
      <c r="H502" s="17"/>
    </row>
    <row r="503" spans="1:8" ht="21.95" customHeight="1" x14ac:dyDescent="0.3">
      <c r="A503" s="11">
        <v>499</v>
      </c>
      <c r="B503" s="22" t="str">
        <f>T("01270028059")</f>
        <v>01270028059</v>
      </c>
      <c r="C503" s="20" t="s">
        <v>879</v>
      </c>
      <c r="D503" s="22" t="s">
        <v>880</v>
      </c>
      <c r="E503" s="14">
        <v>5</v>
      </c>
      <c r="F503" s="20" t="s">
        <v>699</v>
      </c>
      <c r="G503" s="22">
        <v>1752129986</v>
      </c>
      <c r="H503" s="17"/>
    </row>
    <row r="504" spans="1:8" ht="21.95" customHeight="1" x14ac:dyDescent="0.3">
      <c r="A504" s="11">
        <v>500</v>
      </c>
      <c r="B504" s="22" t="str">
        <f>T("01270028071")</f>
        <v>01270028071</v>
      </c>
      <c r="C504" s="20" t="s">
        <v>881</v>
      </c>
      <c r="D504" s="22" t="s">
        <v>882</v>
      </c>
      <c r="E504" s="14">
        <v>5</v>
      </c>
      <c r="F504" s="20" t="s">
        <v>699</v>
      </c>
      <c r="G504" s="22">
        <v>1768870272</v>
      </c>
      <c r="H504" s="17"/>
    </row>
    <row r="505" spans="1:8" ht="21.95" customHeight="1" x14ac:dyDescent="0.3">
      <c r="A505" s="11">
        <v>501</v>
      </c>
      <c r="B505" s="22" t="str">
        <f>T("01270028098")</f>
        <v>01270028098</v>
      </c>
      <c r="C505" s="20" t="s">
        <v>883</v>
      </c>
      <c r="D505" s="22" t="s">
        <v>884</v>
      </c>
      <c r="E505" s="14">
        <v>5</v>
      </c>
      <c r="F505" s="20" t="s">
        <v>872</v>
      </c>
      <c r="G505" s="22">
        <v>1761694719</v>
      </c>
      <c r="H505" s="17"/>
    </row>
    <row r="506" spans="1:8" ht="21.95" customHeight="1" x14ac:dyDescent="0.3">
      <c r="A506" s="11">
        <v>502</v>
      </c>
      <c r="B506" s="22" t="str">
        <f>T("01270028109")</f>
        <v>01270028109</v>
      </c>
      <c r="C506" s="20" t="s">
        <v>885</v>
      </c>
      <c r="D506" s="22" t="s">
        <v>886</v>
      </c>
      <c r="E506" s="14">
        <v>5</v>
      </c>
      <c r="F506" s="20" t="s">
        <v>872</v>
      </c>
      <c r="G506" s="22">
        <v>1760553930</v>
      </c>
      <c r="H506" s="17"/>
    </row>
    <row r="507" spans="1:8" ht="21.95" customHeight="1" x14ac:dyDescent="0.3">
      <c r="A507" s="11">
        <v>503</v>
      </c>
      <c r="B507" s="22" t="str">
        <f>T("01270028118")</f>
        <v>01270028118</v>
      </c>
      <c r="C507" s="20" t="s">
        <v>887</v>
      </c>
      <c r="D507" s="22" t="s">
        <v>888</v>
      </c>
      <c r="E507" s="14">
        <v>5</v>
      </c>
      <c r="F507" s="20" t="s">
        <v>872</v>
      </c>
      <c r="G507" s="22">
        <v>1752336263</v>
      </c>
      <c r="H507" s="17"/>
    </row>
    <row r="508" spans="1:8" ht="21.95" customHeight="1" x14ac:dyDescent="0.3">
      <c r="A508" s="11">
        <v>504</v>
      </c>
      <c r="B508" s="22" t="str">
        <f>T("01270028134")</f>
        <v>01270028134</v>
      </c>
      <c r="C508" s="20" t="s">
        <v>889</v>
      </c>
      <c r="D508" s="22" t="s">
        <v>890</v>
      </c>
      <c r="E508" s="14">
        <v>5</v>
      </c>
      <c r="F508" s="20" t="s">
        <v>872</v>
      </c>
      <c r="G508" s="22">
        <v>1752359653</v>
      </c>
      <c r="H508" s="17"/>
    </row>
    <row r="509" spans="1:8" ht="21.95" customHeight="1" x14ac:dyDescent="0.3">
      <c r="A509" s="11">
        <v>505</v>
      </c>
      <c r="B509" s="22" t="str">
        <f>T("01270028142")</f>
        <v>01270028142</v>
      </c>
      <c r="C509" s="20" t="s">
        <v>891</v>
      </c>
      <c r="D509" s="22" t="s">
        <v>892</v>
      </c>
      <c r="E509" s="14">
        <v>5</v>
      </c>
      <c r="F509" s="20" t="s">
        <v>872</v>
      </c>
      <c r="G509" s="22">
        <v>1752319035</v>
      </c>
      <c r="H509" s="17"/>
    </row>
    <row r="510" spans="1:8" ht="21.95" customHeight="1" x14ac:dyDescent="0.3">
      <c r="A510" s="11">
        <v>506</v>
      </c>
      <c r="B510" s="22" t="str">
        <f>T("01270028151")</f>
        <v>01270028151</v>
      </c>
      <c r="C510" s="20" t="s">
        <v>893</v>
      </c>
      <c r="D510" s="22" t="s">
        <v>894</v>
      </c>
      <c r="E510" s="14">
        <v>5</v>
      </c>
      <c r="F510" s="20" t="s">
        <v>872</v>
      </c>
      <c r="G510" s="22">
        <v>1786957550</v>
      </c>
      <c r="H510" s="17"/>
    </row>
    <row r="511" spans="1:8" ht="21.95" customHeight="1" x14ac:dyDescent="0.3">
      <c r="A511" s="11">
        <v>507</v>
      </c>
      <c r="B511" s="22" t="str">
        <f>T("01270028169")</f>
        <v>01270028169</v>
      </c>
      <c r="C511" s="20" t="s">
        <v>895</v>
      </c>
      <c r="D511" s="22" t="s">
        <v>896</v>
      </c>
      <c r="E511" s="14">
        <v>5</v>
      </c>
      <c r="F511" s="20" t="s">
        <v>872</v>
      </c>
      <c r="G511" s="22">
        <v>1752336511</v>
      </c>
      <c r="H511" s="17"/>
    </row>
    <row r="512" spans="1:8" ht="21.95" customHeight="1" x14ac:dyDescent="0.3">
      <c r="A512" s="11">
        <v>508</v>
      </c>
      <c r="B512" s="22" t="str">
        <f>T("01270028176")</f>
        <v>01270028176</v>
      </c>
      <c r="C512" s="20" t="s">
        <v>897</v>
      </c>
      <c r="D512" s="22" t="s">
        <v>70</v>
      </c>
      <c r="E512" s="14">
        <v>5</v>
      </c>
      <c r="F512" s="20" t="s">
        <v>872</v>
      </c>
      <c r="G512" s="22">
        <v>1723954915</v>
      </c>
      <c r="H512" s="17"/>
    </row>
    <row r="513" spans="1:8" ht="21.95" customHeight="1" x14ac:dyDescent="0.3">
      <c r="A513" s="11">
        <v>509</v>
      </c>
      <c r="B513" s="22" t="str">
        <f>T("01270028181")</f>
        <v>01270028181</v>
      </c>
      <c r="C513" s="20" t="s">
        <v>898</v>
      </c>
      <c r="D513" s="22" t="s">
        <v>845</v>
      </c>
      <c r="E513" s="14">
        <v>5</v>
      </c>
      <c r="F513" s="20" t="s">
        <v>872</v>
      </c>
      <c r="G513" s="22">
        <v>1752197478</v>
      </c>
      <c r="H513" s="17"/>
    </row>
    <row r="514" spans="1:8" ht="21.95" customHeight="1" x14ac:dyDescent="0.3">
      <c r="A514" s="11">
        <v>510</v>
      </c>
      <c r="B514" s="22" t="str">
        <f>T("01270028190")</f>
        <v>01270028190</v>
      </c>
      <c r="C514" s="20" t="s">
        <v>154</v>
      </c>
      <c r="D514" s="22" t="s">
        <v>899</v>
      </c>
      <c r="E514" s="14">
        <v>5</v>
      </c>
      <c r="F514" s="20" t="s">
        <v>872</v>
      </c>
      <c r="G514" s="22">
        <v>1752337078</v>
      </c>
      <c r="H514" s="17"/>
    </row>
    <row r="515" spans="1:8" ht="21.95" customHeight="1" x14ac:dyDescent="0.3">
      <c r="A515" s="11">
        <v>511</v>
      </c>
      <c r="B515" s="22" t="str">
        <f>T("01270028205")</f>
        <v>01270028205</v>
      </c>
      <c r="C515" s="20" t="s">
        <v>900</v>
      </c>
      <c r="D515" s="22" t="s">
        <v>901</v>
      </c>
      <c r="E515" s="14">
        <v>5</v>
      </c>
      <c r="F515" s="20" t="s">
        <v>872</v>
      </c>
      <c r="G515" s="22">
        <v>1752107768</v>
      </c>
      <c r="H515" s="17"/>
    </row>
    <row r="516" spans="1:8" ht="21.95" customHeight="1" x14ac:dyDescent="0.3">
      <c r="A516" s="11">
        <v>512</v>
      </c>
      <c r="B516" s="22" t="str">
        <f>T("01270028214")</f>
        <v>01270028214</v>
      </c>
      <c r="C516" s="20" t="s">
        <v>902</v>
      </c>
      <c r="D516" s="22" t="s">
        <v>903</v>
      </c>
      <c r="E516" s="14">
        <v>5</v>
      </c>
      <c r="F516" s="20" t="s">
        <v>699</v>
      </c>
      <c r="G516" s="22">
        <v>1780356123</v>
      </c>
      <c r="H516" s="17"/>
    </row>
    <row r="517" spans="1:8" ht="21.95" customHeight="1" x14ac:dyDescent="0.3">
      <c r="A517" s="11">
        <v>513</v>
      </c>
      <c r="B517" s="22" t="str">
        <f>T("01270070129")</f>
        <v>01270070129</v>
      </c>
      <c r="C517" s="20" t="s">
        <v>1067</v>
      </c>
      <c r="D517" s="22" t="s">
        <v>188</v>
      </c>
      <c r="E517" s="14">
        <v>5</v>
      </c>
      <c r="F517" s="20" t="s">
        <v>699</v>
      </c>
      <c r="G517" s="22">
        <v>1740254338</v>
      </c>
      <c r="H517" s="17"/>
    </row>
    <row r="518" spans="1:8" ht="21.95" customHeight="1" x14ac:dyDescent="0.3">
      <c r="A518" s="11">
        <v>514</v>
      </c>
      <c r="B518" s="22" t="str">
        <f>T("01270080790")</f>
        <v>01270080790</v>
      </c>
      <c r="C518" s="20" t="s">
        <v>1247</v>
      </c>
      <c r="D518" s="22" t="s">
        <v>1248</v>
      </c>
      <c r="E518" s="14">
        <v>5</v>
      </c>
      <c r="F518" s="20" t="s">
        <v>699</v>
      </c>
      <c r="G518" s="22">
        <v>1737373731</v>
      </c>
      <c r="H518" s="17"/>
    </row>
    <row r="519" spans="1:8" ht="21.95" customHeight="1" x14ac:dyDescent="0.3">
      <c r="A519" s="11">
        <v>515</v>
      </c>
      <c r="B519" s="22" t="str">
        <f>T("01270081038")</f>
        <v>01270081038</v>
      </c>
      <c r="C519" s="20" t="s">
        <v>1249</v>
      </c>
      <c r="D519" s="22" t="s">
        <v>1250</v>
      </c>
      <c r="E519" s="14">
        <v>5</v>
      </c>
      <c r="F519" s="20" t="s">
        <v>699</v>
      </c>
      <c r="G519" s="22">
        <v>1735128172</v>
      </c>
      <c r="H519" s="17"/>
    </row>
    <row r="520" spans="1:8" ht="21.95" customHeight="1" x14ac:dyDescent="0.3">
      <c r="A520" s="11">
        <v>516</v>
      </c>
      <c r="B520" s="22" t="str">
        <f>T("01270081042")</f>
        <v>01270081042</v>
      </c>
      <c r="C520" s="20" t="s">
        <v>1251</v>
      </c>
      <c r="D520" s="22" t="s">
        <v>1250</v>
      </c>
      <c r="E520" s="14">
        <v>5</v>
      </c>
      <c r="F520" s="20" t="s">
        <v>699</v>
      </c>
      <c r="G520" s="22">
        <v>1788052228</v>
      </c>
      <c r="H520" s="17"/>
    </row>
    <row r="521" spans="1:8" ht="21.95" customHeight="1" x14ac:dyDescent="0.3">
      <c r="A521" s="11">
        <v>517</v>
      </c>
      <c r="B521" s="22" t="str">
        <f>T("01270084208")</f>
        <v>01270084208</v>
      </c>
      <c r="C521" s="20" t="s">
        <v>1256</v>
      </c>
      <c r="D521" s="22" t="s">
        <v>886</v>
      </c>
      <c r="E521" s="14">
        <v>5</v>
      </c>
      <c r="F521" s="20" t="s">
        <v>872</v>
      </c>
      <c r="G521" s="22">
        <v>1881390942</v>
      </c>
      <c r="H521" s="17"/>
    </row>
    <row r="522" spans="1:8" ht="21.95" customHeight="1" x14ac:dyDescent="0.3">
      <c r="A522" s="11">
        <v>518</v>
      </c>
      <c r="B522" s="22" t="str">
        <f>T("01270090341")</f>
        <v>01270090341</v>
      </c>
      <c r="C522" s="20" t="s">
        <v>1288</v>
      </c>
      <c r="D522" s="22" t="s">
        <v>1289</v>
      </c>
      <c r="E522" s="14">
        <v>5</v>
      </c>
      <c r="F522" s="20" t="s">
        <v>699</v>
      </c>
      <c r="G522" s="22">
        <v>1762966617</v>
      </c>
      <c r="H522" s="17"/>
    </row>
    <row r="523" spans="1:8" ht="21.95" customHeight="1" x14ac:dyDescent="0.3">
      <c r="A523" s="11">
        <v>519</v>
      </c>
      <c r="B523" s="22" t="str">
        <f>T("01270090343")</f>
        <v>01270090343</v>
      </c>
      <c r="C523" s="20" t="s">
        <v>1290</v>
      </c>
      <c r="D523" s="22" t="s">
        <v>1291</v>
      </c>
      <c r="E523" s="14">
        <v>5</v>
      </c>
      <c r="F523" s="20" t="s">
        <v>699</v>
      </c>
      <c r="G523" s="22">
        <v>1866919188</v>
      </c>
      <c r="H523" s="17"/>
    </row>
    <row r="524" spans="1:8" ht="21.95" customHeight="1" x14ac:dyDescent="0.3">
      <c r="A524" s="11">
        <v>520</v>
      </c>
      <c r="B524" s="22" t="str">
        <f>T("01270090924")</f>
        <v>01270090924</v>
      </c>
      <c r="C524" s="20" t="s">
        <v>1331</v>
      </c>
      <c r="D524" s="22" t="s">
        <v>1332</v>
      </c>
      <c r="E524" s="14">
        <v>5</v>
      </c>
      <c r="F524" s="20" t="s">
        <v>699</v>
      </c>
      <c r="G524" s="22">
        <v>1704248909</v>
      </c>
      <c r="H524" s="17"/>
    </row>
    <row r="525" spans="1:8" ht="21.95" customHeight="1" x14ac:dyDescent="0.3">
      <c r="A525" s="11">
        <v>521</v>
      </c>
      <c r="B525" s="22" t="str">
        <f>T("01270090927")</f>
        <v>01270090927</v>
      </c>
      <c r="C525" s="20" t="s">
        <v>848</v>
      </c>
      <c r="D525" s="22" t="s">
        <v>1337</v>
      </c>
      <c r="E525" s="14">
        <v>5</v>
      </c>
      <c r="F525" s="20" t="s">
        <v>699</v>
      </c>
      <c r="G525" s="22">
        <v>1761203486</v>
      </c>
      <c r="H525" s="17"/>
    </row>
    <row r="526" spans="1:8" ht="21.95" customHeight="1" x14ac:dyDescent="0.3">
      <c r="A526" s="11">
        <v>522</v>
      </c>
      <c r="B526" s="22" t="str">
        <f>T("01270090947")</f>
        <v>01270090947</v>
      </c>
      <c r="C526" s="20" t="s">
        <v>1338</v>
      </c>
      <c r="D526" s="22" t="s">
        <v>1339</v>
      </c>
      <c r="E526" s="14">
        <v>5</v>
      </c>
      <c r="F526" s="20" t="s">
        <v>699</v>
      </c>
      <c r="G526" s="22">
        <v>1746094287</v>
      </c>
      <c r="H526" s="17"/>
    </row>
    <row r="527" spans="1:8" ht="21.95" customHeight="1" x14ac:dyDescent="0.3">
      <c r="A527" s="11">
        <v>523</v>
      </c>
      <c r="B527" s="22" t="str">
        <f>T("01270104783")</f>
        <v>01270104783</v>
      </c>
      <c r="C527" s="20" t="s">
        <v>1388</v>
      </c>
      <c r="D527" s="22" t="s">
        <v>1389</v>
      </c>
      <c r="E527" s="14">
        <v>5</v>
      </c>
      <c r="F527" s="20" t="s">
        <v>699</v>
      </c>
      <c r="G527" s="22">
        <v>1736231756</v>
      </c>
      <c r="H527" s="17"/>
    </row>
    <row r="528" spans="1:8" ht="21.95" customHeight="1" x14ac:dyDescent="0.3">
      <c r="A528" s="11">
        <v>524</v>
      </c>
      <c r="B528" s="22" t="str">
        <f>T("01270104926")</f>
        <v>01270104926</v>
      </c>
      <c r="C528" s="20" t="s">
        <v>1422</v>
      </c>
      <c r="D528" s="22" t="s">
        <v>1423</v>
      </c>
      <c r="E528" s="14">
        <v>5</v>
      </c>
      <c r="F528" s="20" t="s">
        <v>1424</v>
      </c>
      <c r="G528" s="22">
        <v>1765162065</v>
      </c>
      <c r="H528" s="17"/>
    </row>
    <row r="529" spans="1:8" ht="21.95" customHeight="1" x14ac:dyDescent="0.3">
      <c r="A529" s="11">
        <v>525</v>
      </c>
      <c r="B529" s="22" t="str">
        <f>T("01270104930")</f>
        <v>01270104930</v>
      </c>
      <c r="C529" s="20" t="s">
        <v>1427</v>
      </c>
      <c r="D529" s="22" t="s">
        <v>958</v>
      </c>
      <c r="E529" s="14">
        <v>5</v>
      </c>
      <c r="F529" s="20" t="s">
        <v>1392</v>
      </c>
      <c r="G529" s="22">
        <v>1791204252</v>
      </c>
      <c r="H529" s="17"/>
    </row>
    <row r="530" spans="1:8" ht="21.95" customHeight="1" x14ac:dyDescent="0.3">
      <c r="A530" s="11">
        <v>526</v>
      </c>
      <c r="B530" s="22" t="str">
        <f>T("01270118117")</f>
        <v>01270118117</v>
      </c>
      <c r="C530" s="20" t="s">
        <v>1428</v>
      </c>
      <c r="D530" s="22" t="s">
        <v>64</v>
      </c>
      <c r="E530" s="14">
        <v>5</v>
      </c>
      <c r="F530" s="20" t="s">
        <v>699</v>
      </c>
      <c r="G530" s="22">
        <v>1700819652</v>
      </c>
      <c r="H530" s="17"/>
    </row>
    <row r="531" spans="1:8" ht="21.95" customHeight="1" x14ac:dyDescent="0.3">
      <c r="A531" s="11">
        <v>527</v>
      </c>
      <c r="B531" s="22" t="str">
        <f>T("01270118120")</f>
        <v>01270118120</v>
      </c>
      <c r="C531" s="20" t="s">
        <v>1433</v>
      </c>
      <c r="D531" s="22" t="s">
        <v>1434</v>
      </c>
      <c r="E531" s="14">
        <v>5</v>
      </c>
      <c r="F531" s="20" t="s">
        <v>1435</v>
      </c>
      <c r="G531" s="22">
        <v>1740345129</v>
      </c>
      <c r="H531" s="17"/>
    </row>
    <row r="532" spans="1:8" ht="21.95" customHeight="1" x14ac:dyDescent="0.3">
      <c r="A532" s="11">
        <v>528</v>
      </c>
      <c r="B532" s="22" t="str">
        <f>T("01270118122")</f>
        <v>01270118122</v>
      </c>
      <c r="C532" s="20" t="s">
        <v>1436</v>
      </c>
      <c r="D532" s="22" t="s">
        <v>1437</v>
      </c>
      <c r="E532" s="14">
        <v>5</v>
      </c>
      <c r="F532" s="20" t="s">
        <v>699</v>
      </c>
      <c r="G532" s="22">
        <v>1783170466</v>
      </c>
      <c r="H532" s="17"/>
    </row>
    <row r="533" spans="1:8" ht="21.95" customHeight="1" x14ac:dyDescent="0.3">
      <c r="A533" s="11">
        <v>529</v>
      </c>
      <c r="B533" s="22" t="str">
        <f>T("01270118124")</f>
        <v>01270118124</v>
      </c>
      <c r="C533" s="20" t="s">
        <v>1438</v>
      </c>
      <c r="D533" s="22" t="s">
        <v>1439</v>
      </c>
      <c r="E533" s="14">
        <v>5</v>
      </c>
      <c r="F533" s="20" t="s">
        <v>699</v>
      </c>
      <c r="G533" s="22">
        <v>1785710160</v>
      </c>
      <c r="H533" s="17"/>
    </row>
    <row r="534" spans="1:8" ht="21.95" customHeight="1" x14ac:dyDescent="0.3">
      <c r="A534" s="11">
        <v>530</v>
      </c>
      <c r="B534" s="22" t="str">
        <f>T("01270125238")</f>
        <v>01270125238</v>
      </c>
      <c r="C534" s="20" t="s">
        <v>1462</v>
      </c>
      <c r="D534" s="22" t="s">
        <v>1463</v>
      </c>
      <c r="E534" s="14">
        <v>5</v>
      </c>
      <c r="F534" s="20" t="s">
        <v>699</v>
      </c>
      <c r="G534" s="22">
        <v>1751262555</v>
      </c>
      <c r="H534" s="17"/>
    </row>
    <row r="535" spans="1:8" ht="21.95" customHeight="1" x14ac:dyDescent="0.3">
      <c r="A535" s="11">
        <v>531</v>
      </c>
      <c r="B535" s="22" t="str">
        <f>T("01270125239")</f>
        <v>01270125239</v>
      </c>
      <c r="C535" s="20" t="s">
        <v>1464</v>
      </c>
      <c r="D535" s="22" t="s">
        <v>1465</v>
      </c>
      <c r="E535" s="14">
        <v>5</v>
      </c>
      <c r="F535" s="20" t="s">
        <v>1466</v>
      </c>
      <c r="G535" s="22">
        <v>1767360942</v>
      </c>
      <c r="H535" s="17"/>
    </row>
    <row r="536" spans="1:8" ht="21.95" customHeight="1" x14ac:dyDescent="0.3">
      <c r="A536" s="11">
        <v>532</v>
      </c>
      <c r="B536" s="22" t="str">
        <f>T("01270125243")</f>
        <v>01270125243</v>
      </c>
      <c r="C536" s="20" t="s">
        <v>1471</v>
      </c>
      <c r="D536" s="22" t="s">
        <v>1472</v>
      </c>
      <c r="E536" s="14">
        <v>5</v>
      </c>
      <c r="F536" s="20" t="s">
        <v>699</v>
      </c>
      <c r="G536" s="22">
        <v>1774919665</v>
      </c>
      <c r="H536" s="17"/>
    </row>
    <row r="537" spans="1:8" ht="21.95" customHeight="1" x14ac:dyDescent="0.3">
      <c r="A537" s="11">
        <v>533</v>
      </c>
      <c r="B537" s="22" t="str">
        <f>T("01270125244")</f>
        <v>01270125244</v>
      </c>
      <c r="C537" s="20" t="s">
        <v>1473</v>
      </c>
      <c r="D537" s="22" t="s">
        <v>1474</v>
      </c>
      <c r="E537" s="14">
        <v>5</v>
      </c>
      <c r="F537" s="20" t="s">
        <v>1475</v>
      </c>
      <c r="G537" s="22">
        <v>1632694049</v>
      </c>
      <c r="H537" s="17"/>
    </row>
    <row r="538" spans="1:8" ht="21.95" customHeight="1" x14ac:dyDescent="0.3">
      <c r="A538" s="11">
        <v>534</v>
      </c>
      <c r="B538" s="22" t="str">
        <f>T("01270125245")</f>
        <v>01270125245</v>
      </c>
      <c r="C538" s="20" t="s">
        <v>1476</v>
      </c>
      <c r="D538" s="22" t="s">
        <v>785</v>
      </c>
      <c r="E538" s="14">
        <v>5</v>
      </c>
      <c r="F538" s="20" t="s">
        <v>699</v>
      </c>
      <c r="G538" s="22">
        <v>1309719013</v>
      </c>
      <c r="H538" s="17"/>
    </row>
    <row r="539" spans="1:8" ht="21.95" customHeight="1" x14ac:dyDescent="0.3">
      <c r="A539" s="11">
        <v>535</v>
      </c>
      <c r="B539" s="22" t="str">
        <f>T("01270125246")</f>
        <v>01270125246</v>
      </c>
      <c r="C539" s="20" t="s">
        <v>1477</v>
      </c>
      <c r="D539" s="22" t="s">
        <v>1478</v>
      </c>
      <c r="E539" s="14">
        <v>5</v>
      </c>
      <c r="F539" s="20" t="s">
        <v>699</v>
      </c>
      <c r="G539" s="22">
        <v>1772217940</v>
      </c>
      <c r="H539" s="17"/>
    </row>
    <row r="540" spans="1:8" ht="21.95" customHeight="1" x14ac:dyDescent="0.3">
      <c r="A540" s="11">
        <v>536</v>
      </c>
      <c r="B540" s="22" t="str">
        <f>T("01270125263")</f>
        <v>01270125263</v>
      </c>
      <c r="C540" s="20" t="s">
        <v>666</v>
      </c>
      <c r="D540" s="22" t="s">
        <v>1504</v>
      </c>
      <c r="E540" s="14">
        <v>5</v>
      </c>
      <c r="F540" s="20" t="s">
        <v>699</v>
      </c>
      <c r="G540" s="22">
        <v>1313666987</v>
      </c>
      <c r="H540" s="17"/>
    </row>
    <row r="541" spans="1:8" ht="21.95" customHeight="1" x14ac:dyDescent="0.3">
      <c r="A541" s="11">
        <v>537</v>
      </c>
      <c r="B541" s="22" t="str">
        <f>T("01270125265")</f>
        <v>01270125265</v>
      </c>
      <c r="C541" s="20" t="s">
        <v>1507</v>
      </c>
      <c r="D541" s="22" t="s">
        <v>1508</v>
      </c>
      <c r="E541" s="14">
        <v>5</v>
      </c>
      <c r="F541" s="20" t="s">
        <v>699</v>
      </c>
      <c r="G541" s="22">
        <v>1776902950</v>
      </c>
      <c r="H541" s="17"/>
    </row>
    <row r="542" spans="1:8" ht="21.95" customHeight="1" x14ac:dyDescent="0.3">
      <c r="A542" s="11">
        <v>538</v>
      </c>
      <c r="B542" s="22" t="str">
        <f>T("01270125274")</f>
        <v>01270125274</v>
      </c>
      <c r="C542" s="20" t="s">
        <v>1522</v>
      </c>
      <c r="D542" s="22" t="s">
        <v>1523</v>
      </c>
      <c r="E542" s="14">
        <v>5</v>
      </c>
      <c r="F542" s="20" t="s">
        <v>699</v>
      </c>
      <c r="G542" s="22">
        <v>1750134232</v>
      </c>
      <c r="H542" s="17"/>
    </row>
    <row r="543" spans="1:8" ht="21.95" customHeight="1" x14ac:dyDescent="0.3">
      <c r="A543" s="11">
        <v>539</v>
      </c>
      <c r="B543" s="22" t="str">
        <f>T("01270125275")</f>
        <v>01270125275</v>
      </c>
      <c r="C543" s="20" t="s">
        <v>121</v>
      </c>
      <c r="D543" s="22" t="s">
        <v>1524</v>
      </c>
      <c r="E543" s="14">
        <v>5</v>
      </c>
      <c r="F543" s="20" t="s">
        <v>699</v>
      </c>
      <c r="G543" s="22">
        <v>1310145916</v>
      </c>
      <c r="H543" s="17"/>
    </row>
    <row r="544" spans="1:8" ht="21.95" customHeight="1" x14ac:dyDescent="0.3">
      <c r="A544" s="11">
        <v>540</v>
      </c>
      <c r="B544" s="22" t="str">
        <f>T("01270125277")</f>
        <v>01270125277</v>
      </c>
      <c r="C544" s="20" t="s">
        <v>1527</v>
      </c>
      <c r="D544" s="22" t="s">
        <v>1528</v>
      </c>
      <c r="E544" s="14">
        <v>5</v>
      </c>
      <c r="F544" s="20" t="s">
        <v>699</v>
      </c>
      <c r="G544" s="22">
        <v>1719498594</v>
      </c>
      <c r="H544" s="17"/>
    </row>
    <row r="545" spans="1:8" ht="21.95" customHeight="1" x14ac:dyDescent="0.3">
      <c r="A545" s="11">
        <v>541</v>
      </c>
      <c r="B545" s="22" t="str">
        <f>T("01270125278")</f>
        <v>01270125278</v>
      </c>
      <c r="C545" s="20" t="s">
        <v>1416</v>
      </c>
      <c r="D545" s="22" t="s">
        <v>284</v>
      </c>
      <c r="E545" s="14">
        <v>5</v>
      </c>
      <c r="F545" s="20" t="s">
        <v>699</v>
      </c>
      <c r="G545" s="22">
        <v>1754657634</v>
      </c>
      <c r="H545" s="17"/>
    </row>
    <row r="546" spans="1:8" ht="21.95" customHeight="1" x14ac:dyDescent="0.3">
      <c r="A546" s="11">
        <v>542</v>
      </c>
      <c r="B546" s="22" t="str">
        <f>T("01270125281")</f>
        <v>01270125281</v>
      </c>
      <c r="C546" s="20" t="s">
        <v>1533</v>
      </c>
      <c r="D546" s="22" t="s">
        <v>1534</v>
      </c>
      <c r="E546" s="14">
        <v>5</v>
      </c>
      <c r="F546" s="20" t="s">
        <v>699</v>
      </c>
      <c r="G546" s="22">
        <v>1784913490</v>
      </c>
      <c r="H546" s="17"/>
    </row>
    <row r="547" spans="1:8" ht="21.95" customHeight="1" x14ac:dyDescent="0.3">
      <c r="A547" s="11">
        <v>543</v>
      </c>
      <c r="B547" s="22" t="str">
        <f>T("01270125286")</f>
        <v>01270125286</v>
      </c>
      <c r="C547" s="20" t="s">
        <v>1543</v>
      </c>
      <c r="D547" s="22" t="s">
        <v>1544</v>
      </c>
      <c r="E547" s="14">
        <v>5</v>
      </c>
      <c r="F547" s="20" t="s">
        <v>699</v>
      </c>
      <c r="G547" s="22">
        <v>1751176097</v>
      </c>
      <c r="H547" s="17"/>
    </row>
    <row r="548" spans="1:8" ht="21.95" customHeight="1" x14ac:dyDescent="0.3">
      <c r="A548" s="11">
        <v>544</v>
      </c>
      <c r="B548" s="22" t="str">
        <f>T("01270125294")</f>
        <v>01270125294</v>
      </c>
      <c r="C548" s="20" t="s">
        <v>1555</v>
      </c>
      <c r="D548" s="22" t="s">
        <v>58</v>
      </c>
      <c r="E548" s="14">
        <v>5</v>
      </c>
      <c r="F548" s="20" t="s">
        <v>699</v>
      </c>
      <c r="G548" s="22">
        <v>1700780067</v>
      </c>
      <c r="H548" s="17"/>
    </row>
    <row r="549" spans="1:8" ht="21.95" customHeight="1" x14ac:dyDescent="0.3">
      <c r="A549" s="11">
        <v>545</v>
      </c>
      <c r="B549" s="22" t="str">
        <f>T("01270125295")</f>
        <v>01270125295</v>
      </c>
      <c r="C549" s="20" t="s">
        <v>1556</v>
      </c>
      <c r="D549" s="22" t="s">
        <v>1557</v>
      </c>
      <c r="E549" s="14">
        <v>5</v>
      </c>
      <c r="F549" s="20" t="s">
        <v>1558</v>
      </c>
      <c r="G549" s="22">
        <v>1760400696</v>
      </c>
      <c r="H549" s="17"/>
    </row>
    <row r="550" spans="1:8" ht="21.95" customHeight="1" x14ac:dyDescent="0.3">
      <c r="A550" s="11">
        <v>546</v>
      </c>
      <c r="B550" s="22" t="str">
        <f>T("01270125296")</f>
        <v>01270125296</v>
      </c>
      <c r="C550" s="20" t="s">
        <v>1559</v>
      </c>
      <c r="D550" s="22" t="s">
        <v>1560</v>
      </c>
      <c r="E550" s="14">
        <v>5</v>
      </c>
      <c r="F550" s="20" t="s">
        <v>699</v>
      </c>
      <c r="G550" s="22">
        <v>1758605441</v>
      </c>
      <c r="H550" s="17"/>
    </row>
    <row r="551" spans="1:8" ht="21.95" customHeight="1" x14ac:dyDescent="0.3">
      <c r="A551" s="11">
        <v>547</v>
      </c>
      <c r="B551" s="22" t="str">
        <f>T("01270125304")</f>
        <v>01270125304</v>
      </c>
      <c r="C551" s="20" t="s">
        <v>1574</v>
      </c>
      <c r="D551" s="22" t="s">
        <v>1575</v>
      </c>
      <c r="E551" s="14">
        <v>5</v>
      </c>
      <c r="F551" s="20" t="s">
        <v>699</v>
      </c>
      <c r="G551" s="22">
        <v>1737629657</v>
      </c>
      <c r="H551" s="17"/>
    </row>
    <row r="552" spans="1:8" ht="21.95" customHeight="1" x14ac:dyDescent="0.3">
      <c r="A552" s="11">
        <v>548</v>
      </c>
      <c r="B552" s="22" t="str">
        <f>T("01270125308")</f>
        <v>01270125308</v>
      </c>
      <c r="C552" s="20" t="s">
        <v>1582</v>
      </c>
      <c r="D552" s="22" t="s">
        <v>1583</v>
      </c>
      <c r="E552" s="14">
        <v>5</v>
      </c>
      <c r="F552" s="20" t="s">
        <v>699</v>
      </c>
      <c r="G552" s="22">
        <v>1322749389</v>
      </c>
      <c r="H552" s="17"/>
    </row>
    <row r="553" spans="1:8" ht="21.95" customHeight="1" x14ac:dyDescent="0.3">
      <c r="A553" s="11">
        <v>549</v>
      </c>
      <c r="B553" s="22" t="str">
        <f>T("01270125324")</f>
        <v>01270125324</v>
      </c>
      <c r="C553" s="20" t="s">
        <v>1608</v>
      </c>
      <c r="D553" s="22" t="s">
        <v>1609</v>
      </c>
      <c r="E553" s="14">
        <v>5</v>
      </c>
      <c r="F553" s="20" t="s">
        <v>699</v>
      </c>
      <c r="G553" s="22">
        <v>1863842875</v>
      </c>
      <c r="H553" s="17"/>
    </row>
    <row r="554" spans="1:8" ht="21.95" customHeight="1" x14ac:dyDescent="0.3">
      <c r="A554" s="11">
        <v>550</v>
      </c>
      <c r="B554" s="22" t="str">
        <f>T("01270125336")</f>
        <v>01270125336</v>
      </c>
      <c r="C554" s="20" t="s">
        <v>709</v>
      </c>
      <c r="D554" s="22" t="s">
        <v>1630</v>
      </c>
      <c r="E554" s="14">
        <v>5</v>
      </c>
      <c r="F554" s="20" t="s">
        <v>872</v>
      </c>
      <c r="G554" s="22">
        <v>1710216473</v>
      </c>
      <c r="H554" s="17"/>
    </row>
    <row r="555" spans="1:8" ht="21.95" customHeight="1" x14ac:dyDescent="0.3">
      <c r="A555" s="11">
        <v>551</v>
      </c>
      <c r="B555" s="22" t="str">
        <f>T("01270125337")</f>
        <v>01270125337</v>
      </c>
      <c r="C555" s="20" t="s">
        <v>853</v>
      </c>
      <c r="D555" s="22" t="s">
        <v>1631</v>
      </c>
      <c r="E555" s="14">
        <v>5</v>
      </c>
      <c r="F555" s="20" t="s">
        <v>699</v>
      </c>
      <c r="G555" s="22">
        <v>1759227782</v>
      </c>
      <c r="H555" s="17"/>
    </row>
    <row r="556" spans="1:8" ht="21.95" customHeight="1" x14ac:dyDescent="0.3">
      <c r="A556" s="11">
        <v>552</v>
      </c>
      <c r="B556" s="22" t="str">
        <f>T("01270125341")</f>
        <v>01270125341</v>
      </c>
      <c r="C556" s="20" t="s">
        <v>1637</v>
      </c>
      <c r="D556" s="22" t="s">
        <v>612</v>
      </c>
      <c r="E556" s="14">
        <v>5</v>
      </c>
      <c r="F556" s="20" t="s">
        <v>699</v>
      </c>
      <c r="G556" s="22">
        <v>1783187416</v>
      </c>
      <c r="H556" s="17"/>
    </row>
    <row r="557" spans="1:8" ht="21.95" customHeight="1" x14ac:dyDescent="0.3">
      <c r="A557" s="11">
        <v>553</v>
      </c>
      <c r="B557" s="22" t="str">
        <f>T("01270125343")</f>
        <v>01270125343</v>
      </c>
      <c r="C557" s="20" t="s">
        <v>1640</v>
      </c>
      <c r="D557" s="22" t="s">
        <v>1641</v>
      </c>
      <c r="E557" s="14">
        <v>5</v>
      </c>
      <c r="F557" s="20" t="s">
        <v>699</v>
      </c>
      <c r="G557" s="22">
        <v>1774279871</v>
      </c>
      <c r="H557" s="17"/>
    </row>
    <row r="558" spans="1:8" ht="21.95" customHeight="1" x14ac:dyDescent="0.3">
      <c r="A558" s="11">
        <v>554</v>
      </c>
      <c r="B558" s="22" t="str">
        <f>T("01270125357")</f>
        <v>01270125357</v>
      </c>
      <c r="C558" s="20" t="s">
        <v>1662</v>
      </c>
      <c r="D558" s="22" t="s">
        <v>1663</v>
      </c>
      <c r="E558" s="14">
        <v>5</v>
      </c>
      <c r="F558" s="20" t="s">
        <v>1664</v>
      </c>
      <c r="G558" s="22">
        <v>1723996136</v>
      </c>
      <c r="H558" s="17"/>
    </row>
    <row r="559" spans="1:8" ht="21.95" customHeight="1" x14ac:dyDescent="0.3">
      <c r="A559" s="11">
        <v>555</v>
      </c>
      <c r="B559" s="22" t="str">
        <f>T("01270125358")</f>
        <v>01270125358</v>
      </c>
      <c r="C559" s="20" t="s">
        <v>1665</v>
      </c>
      <c r="D559" s="22" t="s">
        <v>1508</v>
      </c>
      <c r="E559" s="14">
        <v>5</v>
      </c>
      <c r="F559" s="20" t="s">
        <v>699</v>
      </c>
      <c r="G559" s="22">
        <v>1706348274</v>
      </c>
      <c r="H559" s="17"/>
    </row>
    <row r="560" spans="1:8" ht="21.95" customHeight="1" x14ac:dyDescent="0.3">
      <c r="A560" s="11">
        <v>556</v>
      </c>
      <c r="B560" s="22" t="str">
        <f>T("01270125359")</f>
        <v>01270125359</v>
      </c>
      <c r="C560" s="20" t="s">
        <v>1666</v>
      </c>
      <c r="D560" s="22" t="s">
        <v>1667</v>
      </c>
      <c r="E560" s="14">
        <v>5</v>
      </c>
      <c r="F560" s="20" t="s">
        <v>872</v>
      </c>
      <c r="G560" s="22">
        <v>1776210056</v>
      </c>
      <c r="H560" s="17"/>
    </row>
    <row r="561" spans="1:8" ht="21.95" customHeight="1" x14ac:dyDescent="0.3">
      <c r="A561" s="11">
        <v>557</v>
      </c>
      <c r="B561" s="22" t="str">
        <f>T("01270125364")</f>
        <v>01270125364</v>
      </c>
      <c r="C561" s="20" t="s">
        <v>1677</v>
      </c>
      <c r="D561" s="22" t="s">
        <v>1678</v>
      </c>
      <c r="E561" s="14">
        <v>5</v>
      </c>
      <c r="F561" s="20" t="s">
        <v>699</v>
      </c>
      <c r="G561" s="22">
        <v>1710242854</v>
      </c>
      <c r="H561" s="17"/>
    </row>
    <row r="562" spans="1:8" ht="21.95" customHeight="1" x14ac:dyDescent="0.3">
      <c r="A562" s="11">
        <v>558</v>
      </c>
      <c r="B562" s="22" t="str">
        <f>T("01270125367")</f>
        <v>01270125367</v>
      </c>
      <c r="C562" s="20" t="s">
        <v>1682</v>
      </c>
      <c r="D562" s="22" t="s">
        <v>1683</v>
      </c>
      <c r="E562" s="14">
        <v>5</v>
      </c>
      <c r="F562" s="20" t="s">
        <v>699</v>
      </c>
      <c r="G562" s="22">
        <v>1773587542</v>
      </c>
      <c r="H562" s="17"/>
    </row>
    <row r="563" spans="1:8" ht="21.95" customHeight="1" x14ac:dyDescent="0.3">
      <c r="A563" s="11">
        <v>559</v>
      </c>
      <c r="B563" s="22" t="str">
        <f>T("01270125372")</f>
        <v>01270125372</v>
      </c>
      <c r="C563" s="20" t="s">
        <v>1690</v>
      </c>
      <c r="D563" s="22" t="s">
        <v>1691</v>
      </c>
      <c r="E563" s="14">
        <v>5</v>
      </c>
      <c r="F563" s="20" t="s">
        <v>699</v>
      </c>
      <c r="G563" s="22">
        <v>1798226745</v>
      </c>
      <c r="H563" s="17"/>
    </row>
    <row r="564" spans="1:8" ht="21.95" customHeight="1" x14ac:dyDescent="0.3">
      <c r="A564" s="11">
        <v>560</v>
      </c>
      <c r="B564" s="22" t="str">
        <f>T("01270125373")</f>
        <v>01270125373</v>
      </c>
      <c r="C564" s="20" t="s">
        <v>1692</v>
      </c>
      <c r="D564" s="22" t="s">
        <v>1693</v>
      </c>
      <c r="E564" s="14">
        <v>5</v>
      </c>
      <c r="F564" s="20" t="s">
        <v>699</v>
      </c>
      <c r="G564" s="22">
        <v>1751392618</v>
      </c>
      <c r="H564" s="17"/>
    </row>
    <row r="565" spans="1:8" ht="21.95" customHeight="1" x14ac:dyDescent="0.3">
      <c r="A565" s="11">
        <v>561</v>
      </c>
      <c r="B565" s="22" t="str">
        <f>T("01270125377")</f>
        <v>01270125377</v>
      </c>
      <c r="C565" s="20" t="s">
        <v>1147</v>
      </c>
      <c r="D565" s="22" t="s">
        <v>1700</v>
      </c>
      <c r="E565" s="14">
        <v>5</v>
      </c>
      <c r="F565" s="20" t="s">
        <v>699</v>
      </c>
      <c r="G565" s="22">
        <v>1318955221</v>
      </c>
      <c r="H565" s="17"/>
    </row>
    <row r="566" spans="1:8" ht="21.95" customHeight="1" x14ac:dyDescent="0.3">
      <c r="A566" s="11">
        <v>562</v>
      </c>
      <c r="B566" s="22" t="str">
        <f>T("01270125381")</f>
        <v>01270125381</v>
      </c>
      <c r="C566" s="20" t="s">
        <v>1706</v>
      </c>
      <c r="D566" s="22" t="s">
        <v>1707</v>
      </c>
      <c r="E566" s="14">
        <v>5</v>
      </c>
      <c r="F566" s="20" t="s">
        <v>699</v>
      </c>
      <c r="G566" s="22">
        <v>1761657102</v>
      </c>
      <c r="H566" s="17"/>
    </row>
    <row r="567" spans="1:8" ht="21.95" customHeight="1" x14ac:dyDescent="0.3">
      <c r="A567" s="11">
        <v>563</v>
      </c>
      <c r="B567" s="22" t="str">
        <f>T("01270125383")</f>
        <v>01270125383</v>
      </c>
      <c r="C567" s="20" t="s">
        <v>1710</v>
      </c>
      <c r="D567" s="22" t="s">
        <v>619</v>
      </c>
      <c r="E567" s="14">
        <v>5</v>
      </c>
      <c r="F567" s="20" t="s">
        <v>872</v>
      </c>
      <c r="G567" s="22">
        <v>1774764920</v>
      </c>
      <c r="H567" s="17"/>
    </row>
    <row r="568" spans="1:8" ht="21.95" customHeight="1" x14ac:dyDescent="0.3">
      <c r="A568" s="11">
        <v>564</v>
      </c>
      <c r="B568" s="22" t="str">
        <f>T("01270125393")</f>
        <v>01270125393</v>
      </c>
      <c r="C568" s="20" t="s">
        <v>1724</v>
      </c>
      <c r="D568" s="22" t="s">
        <v>1524</v>
      </c>
      <c r="E568" s="14">
        <v>5</v>
      </c>
      <c r="F568" s="20" t="s">
        <v>699</v>
      </c>
      <c r="G568" s="22">
        <v>1788231726</v>
      </c>
      <c r="H568" s="17"/>
    </row>
    <row r="569" spans="1:8" ht="21.95" customHeight="1" x14ac:dyDescent="0.3">
      <c r="A569" s="11">
        <v>565</v>
      </c>
      <c r="B569" s="22" t="str">
        <f>T("01270125396")</f>
        <v>01270125396</v>
      </c>
      <c r="C569" s="20" t="s">
        <v>1729</v>
      </c>
      <c r="D569" s="22" t="s">
        <v>893</v>
      </c>
      <c r="E569" s="14">
        <v>5</v>
      </c>
      <c r="F569" s="20" t="s">
        <v>699</v>
      </c>
      <c r="G569" s="22">
        <v>1798698218</v>
      </c>
      <c r="H569" s="17"/>
    </row>
    <row r="570" spans="1:8" ht="21.95" customHeight="1" x14ac:dyDescent="0.3">
      <c r="A570" s="11">
        <v>566</v>
      </c>
      <c r="B570" s="22" t="str">
        <f>T("01270125403")</f>
        <v>01270125403</v>
      </c>
      <c r="C570" s="20" t="s">
        <v>34</v>
      </c>
      <c r="D570" s="22" t="s">
        <v>721</v>
      </c>
      <c r="E570" s="14">
        <v>5</v>
      </c>
      <c r="F570" s="20" t="s">
        <v>872</v>
      </c>
      <c r="G570" s="22">
        <v>1947741289</v>
      </c>
      <c r="H570" s="17"/>
    </row>
    <row r="571" spans="1:8" ht="21.95" customHeight="1" x14ac:dyDescent="0.3">
      <c r="A571" s="11">
        <v>567</v>
      </c>
      <c r="B571" s="22" t="str">
        <f>T("01270125415")</f>
        <v>01270125415</v>
      </c>
      <c r="C571" s="20" t="s">
        <v>1756</v>
      </c>
      <c r="D571" s="22" t="s">
        <v>1757</v>
      </c>
      <c r="E571" s="14">
        <v>5</v>
      </c>
      <c r="F571" s="20" t="s">
        <v>872</v>
      </c>
      <c r="G571" s="22">
        <v>1717593122</v>
      </c>
      <c r="H571" s="17"/>
    </row>
    <row r="572" spans="1:8" ht="21.95" customHeight="1" x14ac:dyDescent="0.3">
      <c r="A572" s="11">
        <v>568</v>
      </c>
      <c r="B572" s="22" t="str">
        <f>T("01270125417")</f>
        <v>01270125417</v>
      </c>
      <c r="C572" s="20" t="s">
        <v>831</v>
      </c>
      <c r="D572" s="22" t="s">
        <v>573</v>
      </c>
      <c r="E572" s="14">
        <v>5</v>
      </c>
      <c r="F572" s="20" t="s">
        <v>872</v>
      </c>
      <c r="G572" s="22">
        <v>1785237133</v>
      </c>
      <c r="H572" s="17"/>
    </row>
    <row r="573" spans="1:8" ht="21.95" customHeight="1" x14ac:dyDescent="0.3">
      <c r="A573" s="11">
        <v>569</v>
      </c>
      <c r="B573" s="22" t="str">
        <f>T("01270125418")</f>
        <v>01270125418</v>
      </c>
      <c r="C573" s="20" t="s">
        <v>1760</v>
      </c>
      <c r="D573" s="22" t="s">
        <v>1761</v>
      </c>
      <c r="E573" s="14">
        <v>5</v>
      </c>
      <c r="F573" s="20" t="s">
        <v>699</v>
      </c>
      <c r="G573" s="22">
        <v>1774014039</v>
      </c>
      <c r="H573" s="17"/>
    </row>
    <row r="574" spans="1:8" ht="21.95" customHeight="1" x14ac:dyDescent="0.3">
      <c r="A574" s="11">
        <v>570</v>
      </c>
      <c r="B574" s="22" t="str">
        <f>T("01270125421")</f>
        <v>01270125421</v>
      </c>
      <c r="C574" s="20" t="s">
        <v>1765</v>
      </c>
      <c r="D574" s="22" t="s">
        <v>1766</v>
      </c>
      <c r="E574" s="14">
        <v>5</v>
      </c>
      <c r="F574" s="20" t="s">
        <v>699</v>
      </c>
      <c r="G574" s="22">
        <v>1743423432</v>
      </c>
      <c r="H574" s="17"/>
    </row>
    <row r="575" spans="1:8" ht="21.95" customHeight="1" x14ac:dyDescent="0.3">
      <c r="A575" s="11">
        <v>571</v>
      </c>
      <c r="B575" s="22" t="str">
        <f>T("01270125430")</f>
        <v>01270125430</v>
      </c>
      <c r="C575" s="20" t="s">
        <v>1779</v>
      </c>
      <c r="D575" s="22" t="s">
        <v>1780</v>
      </c>
      <c r="E575" s="14">
        <v>5</v>
      </c>
      <c r="F575" s="20" t="s">
        <v>872</v>
      </c>
      <c r="G575" s="22">
        <v>1922881214</v>
      </c>
      <c r="H575" s="17"/>
    </row>
    <row r="576" spans="1:8" ht="21.95" customHeight="1" x14ac:dyDescent="0.3">
      <c r="A576" s="11">
        <v>572</v>
      </c>
      <c r="B576" s="22" t="str">
        <f>T("01270125431")</f>
        <v>01270125431</v>
      </c>
      <c r="C576" s="20" t="s">
        <v>1781</v>
      </c>
      <c r="D576" s="22" t="s">
        <v>1782</v>
      </c>
      <c r="E576" s="14">
        <v>5</v>
      </c>
      <c r="F576" s="20" t="s">
        <v>872</v>
      </c>
      <c r="G576" s="22">
        <v>1720684941</v>
      </c>
      <c r="H576" s="17"/>
    </row>
    <row r="577" spans="1:8" ht="21.95" customHeight="1" x14ac:dyDescent="0.3">
      <c r="A577" s="11">
        <v>573</v>
      </c>
      <c r="B577" s="22" t="str">
        <f>T("01270125441")</f>
        <v>01270125441</v>
      </c>
      <c r="C577" s="20" t="s">
        <v>1798</v>
      </c>
      <c r="D577" s="22" t="s">
        <v>1799</v>
      </c>
      <c r="E577" s="14">
        <v>5</v>
      </c>
      <c r="F577" s="20" t="s">
        <v>872</v>
      </c>
      <c r="G577" s="22">
        <v>1836121087</v>
      </c>
      <c r="H577" s="17"/>
    </row>
    <row r="578" spans="1:8" ht="21.95" customHeight="1" x14ac:dyDescent="0.3">
      <c r="A578" s="11">
        <v>574</v>
      </c>
      <c r="B578" s="22" t="str">
        <f>T("01270125445")</f>
        <v>01270125445</v>
      </c>
      <c r="C578" s="20" t="s">
        <v>1805</v>
      </c>
      <c r="D578" s="22" t="s">
        <v>1806</v>
      </c>
      <c r="E578" s="14">
        <v>5</v>
      </c>
      <c r="F578" s="20" t="s">
        <v>699</v>
      </c>
      <c r="G578" s="22">
        <v>1755104748</v>
      </c>
      <c r="H578" s="17"/>
    </row>
    <row r="579" spans="1:8" ht="21.95" customHeight="1" x14ac:dyDescent="0.3">
      <c r="A579" s="11">
        <v>575</v>
      </c>
      <c r="B579" s="22" t="str">
        <f>T("01270125452")</f>
        <v>01270125452</v>
      </c>
      <c r="C579" s="20" t="s">
        <v>169</v>
      </c>
      <c r="D579" s="22" t="s">
        <v>1815</v>
      </c>
      <c r="E579" s="14">
        <v>5</v>
      </c>
      <c r="F579" s="20" t="s">
        <v>872</v>
      </c>
      <c r="G579" s="22">
        <v>1777848552</v>
      </c>
      <c r="H579" s="17"/>
    </row>
    <row r="580" spans="1:8" ht="21.95" customHeight="1" x14ac:dyDescent="0.3">
      <c r="A580" s="11">
        <v>576</v>
      </c>
      <c r="B580" s="22" t="str">
        <f>T("01270125453")</f>
        <v>01270125453</v>
      </c>
      <c r="C580" s="20" t="s">
        <v>1816</v>
      </c>
      <c r="D580" s="22" t="s">
        <v>1817</v>
      </c>
      <c r="E580" s="14">
        <v>5</v>
      </c>
      <c r="F580" s="20" t="s">
        <v>699</v>
      </c>
      <c r="G580" s="22">
        <v>1764916221</v>
      </c>
      <c r="H580" s="17"/>
    </row>
    <row r="581" spans="1:8" ht="21.95" customHeight="1" x14ac:dyDescent="0.3">
      <c r="A581" s="11">
        <v>577</v>
      </c>
      <c r="B581" s="22" t="str">
        <f>T("01270125470")</f>
        <v>01270125470</v>
      </c>
      <c r="C581" s="20" t="s">
        <v>1844</v>
      </c>
      <c r="D581" s="22" t="s">
        <v>1845</v>
      </c>
      <c r="E581" s="14">
        <v>5</v>
      </c>
      <c r="F581" s="20" t="s">
        <v>872</v>
      </c>
      <c r="G581" s="22">
        <v>1725392365</v>
      </c>
      <c r="H581" s="17"/>
    </row>
    <row r="582" spans="1:8" ht="21.95" customHeight="1" x14ac:dyDescent="0.3">
      <c r="A582" s="11">
        <v>578</v>
      </c>
      <c r="B582" s="22" t="str">
        <f>T("01270125471")</f>
        <v>01270125471</v>
      </c>
      <c r="C582" s="20" t="s">
        <v>1846</v>
      </c>
      <c r="D582" s="22" t="s">
        <v>175</v>
      </c>
      <c r="E582" s="14">
        <v>5</v>
      </c>
      <c r="F582" s="20" t="s">
        <v>699</v>
      </c>
      <c r="G582" s="22">
        <v>1317705429</v>
      </c>
      <c r="H582" s="17"/>
    </row>
    <row r="583" spans="1:8" ht="21.95" customHeight="1" x14ac:dyDescent="0.3">
      <c r="A583" s="11">
        <v>579</v>
      </c>
      <c r="B583" s="22" t="str">
        <f>T("01270125481")</f>
        <v>01270125481</v>
      </c>
      <c r="C583" s="20" t="s">
        <v>1861</v>
      </c>
      <c r="D583" s="22" t="s">
        <v>1862</v>
      </c>
      <c r="E583" s="14">
        <v>5</v>
      </c>
      <c r="F583" s="20" t="s">
        <v>699</v>
      </c>
      <c r="G583" s="22">
        <v>1797425746</v>
      </c>
      <c r="H583" s="17"/>
    </row>
    <row r="584" spans="1:8" ht="21.95" customHeight="1" x14ac:dyDescent="0.3">
      <c r="A584" s="11">
        <v>580</v>
      </c>
      <c r="B584" s="22" t="str">
        <f>T("01270153031")</f>
        <v>01270153031</v>
      </c>
      <c r="C584" s="20" t="s">
        <v>1477</v>
      </c>
      <c r="D584" s="22" t="s">
        <v>1895</v>
      </c>
      <c r="E584" s="14">
        <v>5</v>
      </c>
      <c r="F584" s="20" t="s">
        <v>1896</v>
      </c>
      <c r="G584" s="22">
        <v>1761828056</v>
      </c>
      <c r="H584" s="17"/>
    </row>
    <row r="585" spans="1:8" ht="21.95" customHeight="1" x14ac:dyDescent="0.3">
      <c r="A585" s="11">
        <v>581</v>
      </c>
      <c r="B585" s="22" t="str">
        <f>T("01270023125")</f>
        <v>01270023125</v>
      </c>
      <c r="C585" s="20" t="s">
        <v>598</v>
      </c>
      <c r="D585" s="22" t="s">
        <v>599</v>
      </c>
      <c r="E585" s="14">
        <v>6</v>
      </c>
      <c r="F585" s="20" t="s">
        <v>600</v>
      </c>
      <c r="G585" s="22">
        <v>1787992118</v>
      </c>
      <c r="H585" s="17"/>
    </row>
    <row r="586" spans="1:8" ht="21.95" customHeight="1" x14ac:dyDescent="0.3">
      <c r="A586" s="11">
        <v>582</v>
      </c>
      <c r="B586" s="22" t="str">
        <f>T("01270023135")</f>
        <v>01270023135</v>
      </c>
      <c r="C586" s="20" t="s">
        <v>601</v>
      </c>
      <c r="D586" s="22" t="s">
        <v>602</v>
      </c>
      <c r="E586" s="14">
        <v>6</v>
      </c>
      <c r="F586" s="20" t="s">
        <v>600</v>
      </c>
      <c r="G586" s="22">
        <v>1780691451</v>
      </c>
      <c r="H586" s="17"/>
    </row>
    <row r="587" spans="1:8" ht="21.95" customHeight="1" x14ac:dyDescent="0.3">
      <c r="A587" s="11">
        <v>583</v>
      </c>
      <c r="B587" s="22" t="str">
        <f>T("01270023149")</f>
        <v>01270023149</v>
      </c>
      <c r="C587" s="20" t="s">
        <v>603</v>
      </c>
      <c r="D587" s="22" t="s">
        <v>605</v>
      </c>
      <c r="E587" s="14">
        <v>6</v>
      </c>
      <c r="F587" s="20" t="s">
        <v>600</v>
      </c>
      <c r="G587" s="22">
        <v>1765964574</v>
      </c>
      <c r="H587" s="17"/>
    </row>
    <row r="588" spans="1:8" ht="21.95" customHeight="1" x14ac:dyDescent="0.3">
      <c r="A588" s="11">
        <v>584</v>
      </c>
      <c r="B588" s="22" t="str">
        <f>T("01270023167")</f>
        <v>01270023167</v>
      </c>
      <c r="C588" s="20" t="s">
        <v>606</v>
      </c>
      <c r="D588" s="22" t="s">
        <v>607</v>
      </c>
      <c r="E588" s="14">
        <v>6</v>
      </c>
      <c r="F588" s="20" t="s">
        <v>600</v>
      </c>
      <c r="G588" s="22">
        <v>1772861009</v>
      </c>
      <c r="H588" s="17"/>
    </row>
    <row r="589" spans="1:8" ht="21.95" customHeight="1" x14ac:dyDescent="0.3">
      <c r="A589" s="11">
        <v>585</v>
      </c>
      <c r="B589" s="22" t="str">
        <f>T("01270023179")</f>
        <v>01270023179</v>
      </c>
      <c r="C589" s="20" t="s">
        <v>569</v>
      </c>
      <c r="D589" s="22" t="s">
        <v>608</v>
      </c>
      <c r="E589" s="14">
        <v>6</v>
      </c>
      <c r="F589" s="20" t="s">
        <v>600</v>
      </c>
      <c r="G589" s="22">
        <v>1765910622</v>
      </c>
      <c r="H589" s="17"/>
    </row>
    <row r="590" spans="1:8" ht="21.95" customHeight="1" x14ac:dyDescent="0.3">
      <c r="A590" s="11">
        <v>586</v>
      </c>
      <c r="B590" s="22" t="str">
        <f>T("01270023199")</f>
        <v>01270023199</v>
      </c>
      <c r="C590" s="20" t="s">
        <v>609</v>
      </c>
      <c r="D590" s="22" t="s">
        <v>610</v>
      </c>
      <c r="E590" s="14">
        <v>6</v>
      </c>
      <c r="F590" s="20" t="s">
        <v>600</v>
      </c>
      <c r="G590" s="22">
        <v>1751119042</v>
      </c>
      <c r="H590" s="17"/>
    </row>
    <row r="591" spans="1:8" ht="21.95" customHeight="1" x14ac:dyDescent="0.3">
      <c r="A591" s="11">
        <v>587</v>
      </c>
      <c r="B591" s="22" t="str">
        <f>T("01270023215")</f>
        <v>01270023215</v>
      </c>
      <c r="C591" s="20" t="s">
        <v>611</v>
      </c>
      <c r="D591" s="22" t="s">
        <v>612</v>
      </c>
      <c r="E591" s="14">
        <v>6</v>
      </c>
      <c r="F591" s="20" t="s">
        <v>600</v>
      </c>
      <c r="G591" s="22">
        <v>1752482992</v>
      </c>
      <c r="H591" s="17"/>
    </row>
    <row r="592" spans="1:8" ht="21.95" customHeight="1" x14ac:dyDescent="0.3">
      <c r="A592" s="11">
        <v>588</v>
      </c>
      <c r="B592" s="22" t="str">
        <f>T("01270023232")</f>
        <v>01270023232</v>
      </c>
      <c r="C592" s="20" t="s">
        <v>613</v>
      </c>
      <c r="D592" s="22" t="s">
        <v>614</v>
      </c>
      <c r="E592" s="14">
        <v>6</v>
      </c>
      <c r="F592" s="20" t="s">
        <v>600</v>
      </c>
      <c r="G592" s="22">
        <v>1748881971</v>
      </c>
      <c r="H592" s="17"/>
    </row>
    <row r="593" spans="1:8" ht="21.95" customHeight="1" x14ac:dyDescent="0.3">
      <c r="A593" s="11">
        <v>589</v>
      </c>
      <c r="B593" s="22" t="str">
        <f>T("01270023246")</f>
        <v>01270023246</v>
      </c>
      <c r="C593" s="20" t="s">
        <v>615</v>
      </c>
      <c r="D593" s="22" t="s">
        <v>616</v>
      </c>
      <c r="E593" s="14">
        <v>6</v>
      </c>
      <c r="F593" s="20" t="s">
        <v>600</v>
      </c>
      <c r="G593" s="22">
        <v>1862657169</v>
      </c>
      <c r="H593" s="17"/>
    </row>
    <row r="594" spans="1:8" ht="21.95" customHeight="1" x14ac:dyDescent="0.3">
      <c r="A594" s="11">
        <v>590</v>
      </c>
      <c r="B594" s="22" t="str">
        <f>T("01270023258")</f>
        <v>01270023258</v>
      </c>
      <c r="C594" s="20" t="s">
        <v>617</v>
      </c>
      <c r="D594" s="22" t="s">
        <v>618</v>
      </c>
      <c r="E594" s="14">
        <v>6</v>
      </c>
      <c r="F594" s="20" t="s">
        <v>600</v>
      </c>
      <c r="G594" s="22">
        <v>1762968098</v>
      </c>
      <c r="H594" s="17"/>
    </row>
    <row r="595" spans="1:8" ht="21.95" customHeight="1" x14ac:dyDescent="0.3">
      <c r="A595" s="11">
        <v>591</v>
      </c>
      <c r="B595" s="22" t="str">
        <f>T("01270023273")</f>
        <v>01270023273</v>
      </c>
      <c r="C595" s="20" t="s">
        <v>38</v>
      </c>
      <c r="D595" s="22" t="s">
        <v>619</v>
      </c>
      <c r="E595" s="14">
        <v>6</v>
      </c>
      <c r="F595" s="20" t="s">
        <v>600</v>
      </c>
      <c r="G595" s="22">
        <v>1726087881</v>
      </c>
      <c r="H595" s="17"/>
    </row>
    <row r="596" spans="1:8" ht="21.95" customHeight="1" x14ac:dyDescent="0.3">
      <c r="A596" s="11">
        <v>592</v>
      </c>
      <c r="B596" s="22" t="str">
        <f>T("01270023285")</f>
        <v>01270023285</v>
      </c>
      <c r="C596" s="20" t="s">
        <v>620</v>
      </c>
      <c r="D596" s="22" t="s">
        <v>621</v>
      </c>
      <c r="E596" s="14">
        <v>6</v>
      </c>
      <c r="F596" s="20" t="s">
        <v>600</v>
      </c>
      <c r="G596" s="22">
        <v>1716263111</v>
      </c>
      <c r="H596" s="17"/>
    </row>
    <row r="597" spans="1:8" ht="21.95" customHeight="1" x14ac:dyDescent="0.3">
      <c r="A597" s="11">
        <v>593</v>
      </c>
      <c r="B597" s="22" t="str">
        <f>T("01270023312")</f>
        <v>01270023312</v>
      </c>
      <c r="C597" s="20" t="s">
        <v>622</v>
      </c>
      <c r="D597" s="22" t="s">
        <v>610</v>
      </c>
      <c r="E597" s="14">
        <v>6</v>
      </c>
      <c r="F597" s="20" t="s">
        <v>600</v>
      </c>
      <c r="G597" s="22">
        <v>1792237745</v>
      </c>
      <c r="H597" s="17"/>
    </row>
    <row r="598" spans="1:8" ht="21.95" customHeight="1" x14ac:dyDescent="0.3">
      <c r="A598" s="11">
        <v>594</v>
      </c>
      <c r="B598" s="22" t="str">
        <f>T("01270023326")</f>
        <v>01270023326</v>
      </c>
      <c r="C598" s="20" t="s">
        <v>623</v>
      </c>
      <c r="D598" s="22" t="s">
        <v>172</v>
      </c>
      <c r="E598" s="14">
        <v>6</v>
      </c>
      <c r="F598" s="20" t="s">
        <v>624</v>
      </c>
      <c r="G598" s="22">
        <v>1324042009</v>
      </c>
      <c r="H598" s="17"/>
    </row>
    <row r="599" spans="1:8" ht="21.95" customHeight="1" x14ac:dyDescent="0.3">
      <c r="A599" s="11">
        <v>595</v>
      </c>
      <c r="B599" s="22" t="str">
        <f>T("01270023347")</f>
        <v>01270023347</v>
      </c>
      <c r="C599" s="20" t="s">
        <v>625</v>
      </c>
      <c r="D599" s="22" t="s">
        <v>627</v>
      </c>
      <c r="E599" s="14">
        <v>6</v>
      </c>
      <c r="F599" s="20" t="s">
        <v>600</v>
      </c>
      <c r="G599" s="22">
        <v>1319114125</v>
      </c>
      <c r="H599" s="17"/>
    </row>
    <row r="600" spans="1:8" ht="21.95" customHeight="1" x14ac:dyDescent="0.3">
      <c r="A600" s="11">
        <v>596</v>
      </c>
      <c r="B600" s="22" t="str">
        <f>T("01270023365")</f>
        <v>01270023365</v>
      </c>
      <c r="C600" s="20" t="s">
        <v>628</v>
      </c>
      <c r="D600" s="22" t="s">
        <v>629</v>
      </c>
      <c r="E600" s="14">
        <v>6</v>
      </c>
      <c r="F600" s="20" t="s">
        <v>600</v>
      </c>
      <c r="G600" s="22">
        <v>1766863011</v>
      </c>
      <c r="H600" s="17"/>
    </row>
    <row r="601" spans="1:8" ht="21.95" customHeight="1" x14ac:dyDescent="0.3">
      <c r="A601" s="11">
        <v>597</v>
      </c>
      <c r="B601" s="22" t="str">
        <f>T("01270023382")</f>
        <v>01270023382</v>
      </c>
      <c r="C601" s="20" t="s">
        <v>630</v>
      </c>
      <c r="D601" s="22" t="s">
        <v>631</v>
      </c>
      <c r="E601" s="14">
        <v>6</v>
      </c>
      <c r="F601" s="20" t="s">
        <v>600</v>
      </c>
      <c r="G601" s="22">
        <v>1745325647</v>
      </c>
      <c r="H601" s="17"/>
    </row>
    <row r="602" spans="1:8" ht="21.95" customHeight="1" x14ac:dyDescent="0.3">
      <c r="A602" s="11">
        <v>598</v>
      </c>
      <c r="B602" s="22" t="str">
        <f>T("01270023397")</f>
        <v>01270023397</v>
      </c>
      <c r="C602" s="20" t="s">
        <v>632</v>
      </c>
      <c r="D602" s="22" t="s">
        <v>633</v>
      </c>
      <c r="E602" s="14">
        <v>6</v>
      </c>
      <c r="F602" s="20" t="s">
        <v>600</v>
      </c>
      <c r="G602" s="22">
        <v>1751455186</v>
      </c>
      <c r="H602" s="17"/>
    </row>
    <row r="603" spans="1:8" ht="21.95" customHeight="1" x14ac:dyDescent="0.3">
      <c r="A603" s="11">
        <v>599</v>
      </c>
      <c r="B603" s="22" t="str">
        <f>T("01270023407")</f>
        <v>01270023407</v>
      </c>
      <c r="C603" s="20" t="s">
        <v>529</v>
      </c>
      <c r="D603" s="22" t="s">
        <v>634</v>
      </c>
      <c r="E603" s="14">
        <v>6</v>
      </c>
      <c r="F603" s="20" t="s">
        <v>600</v>
      </c>
      <c r="G603" s="22">
        <v>1324105366</v>
      </c>
      <c r="H603" s="17"/>
    </row>
    <row r="604" spans="1:8" ht="21.95" customHeight="1" x14ac:dyDescent="0.3">
      <c r="A604" s="11">
        <v>600</v>
      </c>
      <c r="B604" s="22" t="str">
        <f>T("01270023420")</f>
        <v>01270023420</v>
      </c>
      <c r="C604" s="20" t="s">
        <v>635</v>
      </c>
      <c r="D604" s="22" t="s">
        <v>636</v>
      </c>
      <c r="E604" s="14">
        <v>6</v>
      </c>
      <c r="F604" s="20" t="s">
        <v>600</v>
      </c>
      <c r="G604" s="22">
        <v>1797865420</v>
      </c>
      <c r="H604" s="17"/>
    </row>
    <row r="605" spans="1:8" ht="21.95" customHeight="1" x14ac:dyDescent="0.3">
      <c r="A605" s="11">
        <v>601</v>
      </c>
      <c r="B605" s="22" t="str">
        <f>T("01270023432")</f>
        <v>01270023432</v>
      </c>
      <c r="C605" s="20" t="s">
        <v>637</v>
      </c>
      <c r="D605" s="22" t="s">
        <v>638</v>
      </c>
      <c r="E605" s="14">
        <v>6</v>
      </c>
      <c r="F605" s="20" t="s">
        <v>600</v>
      </c>
      <c r="G605" s="22">
        <v>1750680157</v>
      </c>
      <c r="H605" s="17"/>
    </row>
    <row r="606" spans="1:8" ht="21.95" customHeight="1" x14ac:dyDescent="0.3">
      <c r="A606" s="11">
        <v>602</v>
      </c>
      <c r="B606" s="22" t="str">
        <f>T("01270023451")</f>
        <v>01270023451</v>
      </c>
      <c r="C606" s="20" t="s">
        <v>639</v>
      </c>
      <c r="D606" s="22" t="s">
        <v>640</v>
      </c>
      <c r="E606" s="14">
        <v>6</v>
      </c>
      <c r="F606" s="20" t="s">
        <v>600</v>
      </c>
      <c r="G606" s="22">
        <v>1737128954</v>
      </c>
      <c r="H606" s="17"/>
    </row>
    <row r="607" spans="1:8" ht="21.95" customHeight="1" x14ac:dyDescent="0.3">
      <c r="A607" s="11">
        <v>603</v>
      </c>
      <c r="B607" s="22" t="str">
        <f>T("01270023476")</f>
        <v>01270023476</v>
      </c>
      <c r="C607" s="20" t="s">
        <v>641</v>
      </c>
      <c r="D607" s="22" t="s">
        <v>589</v>
      </c>
      <c r="E607" s="14">
        <v>6</v>
      </c>
      <c r="F607" s="20" t="s">
        <v>600</v>
      </c>
      <c r="G607" s="22">
        <v>1723267833</v>
      </c>
      <c r="H607" s="17"/>
    </row>
    <row r="608" spans="1:8" ht="21.95" customHeight="1" x14ac:dyDescent="0.3">
      <c r="A608" s="11">
        <v>604</v>
      </c>
      <c r="B608" s="22" t="str">
        <f>T("01270023498")</f>
        <v>01270023498</v>
      </c>
      <c r="C608" s="20" t="s">
        <v>642</v>
      </c>
      <c r="D608" s="22" t="s">
        <v>643</v>
      </c>
      <c r="E608" s="14">
        <v>6</v>
      </c>
      <c r="F608" s="20" t="s">
        <v>600</v>
      </c>
      <c r="G608" s="22">
        <v>1792709561</v>
      </c>
      <c r="H608" s="17"/>
    </row>
    <row r="609" spans="1:8" ht="21.95" customHeight="1" x14ac:dyDescent="0.3">
      <c r="A609" s="11">
        <v>605</v>
      </c>
      <c r="B609" s="22" t="str">
        <f>T("01270023520")</f>
        <v>01270023520</v>
      </c>
      <c r="C609" s="20" t="s">
        <v>644</v>
      </c>
      <c r="D609" s="22" t="s">
        <v>645</v>
      </c>
      <c r="E609" s="14">
        <v>6</v>
      </c>
      <c r="F609" s="20" t="s">
        <v>600</v>
      </c>
      <c r="G609" s="22">
        <v>1724034820</v>
      </c>
      <c r="H609" s="17"/>
    </row>
    <row r="610" spans="1:8" ht="21.95" customHeight="1" x14ac:dyDescent="0.3">
      <c r="A610" s="11">
        <v>606</v>
      </c>
      <c r="B610" s="22" t="str">
        <f>T("01270023539")</f>
        <v>01270023539</v>
      </c>
      <c r="C610" s="20" t="s">
        <v>626</v>
      </c>
      <c r="D610" s="22" t="s">
        <v>647</v>
      </c>
      <c r="E610" s="14">
        <v>6</v>
      </c>
      <c r="F610" s="20" t="s">
        <v>600</v>
      </c>
      <c r="G610" s="22">
        <v>1778729874</v>
      </c>
      <c r="H610" s="17"/>
    </row>
    <row r="611" spans="1:8" ht="21.95" customHeight="1" x14ac:dyDescent="0.3">
      <c r="A611" s="11">
        <v>607</v>
      </c>
      <c r="B611" s="22" t="str">
        <f>T("01270023584")</f>
        <v>01270023584</v>
      </c>
      <c r="C611" s="20" t="s">
        <v>648</v>
      </c>
      <c r="D611" s="22" t="s">
        <v>649</v>
      </c>
      <c r="E611" s="14">
        <v>6</v>
      </c>
      <c r="F611" s="20" t="s">
        <v>600</v>
      </c>
      <c r="G611" s="22">
        <v>1755462606</v>
      </c>
      <c r="H611" s="17"/>
    </row>
    <row r="612" spans="1:8" ht="21.95" customHeight="1" x14ac:dyDescent="0.3">
      <c r="A612" s="11">
        <v>608</v>
      </c>
      <c r="B612" s="22" t="str">
        <f>T("01270023616")</f>
        <v>01270023616</v>
      </c>
      <c r="C612" s="20" t="s">
        <v>650</v>
      </c>
      <c r="D612" s="22" t="s">
        <v>651</v>
      </c>
      <c r="E612" s="14">
        <v>6</v>
      </c>
      <c r="F612" s="20" t="s">
        <v>600</v>
      </c>
      <c r="G612" s="22">
        <v>1746696696</v>
      </c>
      <c r="H612" s="17"/>
    </row>
    <row r="613" spans="1:8" ht="21.95" customHeight="1" x14ac:dyDescent="0.3">
      <c r="A613" s="11">
        <v>609</v>
      </c>
      <c r="B613" s="22" t="str">
        <f>T("01270023633")</f>
        <v>01270023633</v>
      </c>
      <c r="C613" s="20" t="s">
        <v>652</v>
      </c>
      <c r="D613" s="22" t="s">
        <v>653</v>
      </c>
      <c r="E613" s="14">
        <v>6</v>
      </c>
      <c r="F613" s="20" t="s">
        <v>600</v>
      </c>
      <c r="G613" s="22">
        <v>1799174547</v>
      </c>
      <c r="H613" s="17"/>
    </row>
    <row r="614" spans="1:8" ht="21.95" customHeight="1" x14ac:dyDescent="0.3">
      <c r="A614" s="11">
        <v>610</v>
      </c>
      <c r="B614" s="22" t="str">
        <f>T("01270023660")</f>
        <v>01270023660</v>
      </c>
      <c r="C614" s="20" t="s">
        <v>654</v>
      </c>
      <c r="D614" s="22" t="s">
        <v>655</v>
      </c>
      <c r="E614" s="14">
        <v>6</v>
      </c>
      <c r="F614" s="20" t="s">
        <v>600</v>
      </c>
      <c r="G614" s="22">
        <v>1751076778</v>
      </c>
      <c r="H614" s="17"/>
    </row>
    <row r="615" spans="1:8" ht="21.95" customHeight="1" x14ac:dyDescent="0.3">
      <c r="A615" s="11">
        <v>611</v>
      </c>
      <c r="B615" s="22" t="str">
        <f>T("01270023682")</f>
        <v>01270023682</v>
      </c>
      <c r="C615" s="20" t="s">
        <v>656</v>
      </c>
      <c r="D615" s="22" t="s">
        <v>633</v>
      </c>
      <c r="E615" s="14">
        <v>6</v>
      </c>
      <c r="F615" s="20" t="s">
        <v>600</v>
      </c>
      <c r="G615" s="22">
        <v>1761307887</v>
      </c>
      <c r="H615" s="17"/>
    </row>
    <row r="616" spans="1:8" ht="21.95" customHeight="1" x14ac:dyDescent="0.3">
      <c r="A616" s="11">
        <v>612</v>
      </c>
      <c r="B616" s="22" t="str">
        <f>T("01270023689")</f>
        <v>01270023689</v>
      </c>
      <c r="C616" s="20" t="s">
        <v>657</v>
      </c>
      <c r="D616" s="22" t="s">
        <v>658</v>
      </c>
      <c r="E616" s="14">
        <v>6</v>
      </c>
      <c r="F616" s="20" t="s">
        <v>600</v>
      </c>
      <c r="G616" s="22">
        <v>1726512923</v>
      </c>
      <c r="H616" s="17"/>
    </row>
    <row r="617" spans="1:8" ht="21.95" customHeight="1" x14ac:dyDescent="0.3">
      <c r="A617" s="11">
        <v>613</v>
      </c>
      <c r="B617" s="22" t="str">
        <f>T("01270023715")</f>
        <v>01270023715</v>
      </c>
      <c r="C617" s="20" t="s">
        <v>659</v>
      </c>
      <c r="D617" s="22" t="s">
        <v>660</v>
      </c>
      <c r="E617" s="14">
        <v>6</v>
      </c>
      <c r="F617" s="20" t="s">
        <v>600</v>
      </c>
      <c r="G617" s="22">
        <v>1324105526</v>
      </c>
      <c r="H617" s="17"/>
    </row>
    <row r="618" spans="1:8" ht="21.95" customHeight="1" x14ac:dyDescent="0.3">
      <c r="A618" s="11">
        <v>614</v>
      </c>
      <c r="B618" s="22" t="str">
        <f>T("01270023730")</f>
        <v>01270023730</v>
      </c>
      <c r="C618" s="20" t="s">
        <v>661</v>
      </c>
      <c r="D618" s="22" t="s">
        <v>662</v>
      </c>
      <c r="E618" s="14">
        <v>6</v>
      </c>
      <c r="F618" s="20" t="s">
        <v>600</v>
      </c>
      <c r="G618" s="22">
        <v>1303141143</v>
      </c>
      <c r="H618" s="17"/>
    </row>
    <row r="619" spans="1:8" ht="21.95" customHeight="1" x14ac:dyDescent="0.3">
      <c r="A619" s="11">
        <v>615</v>
      </c>
      <c r="B619" s="22" t="str">
        <f>T("01270023750")</f>
        <v>01270023750</v>
      </c>
      <c r="C619" s="20" t="s">
        <v>663</v>
      </c>
      <c r="D619" s="22" t="s">
        <v>664</v>
      </c>
      <c r="E619" s="14">
        <v>6</v>
      </c>
      <c r="F619" s="20" t="s">
        <v>600</v>
      </c>
      <c r="G619" s="22">
        <v>1722813157</v>
      </c>
      <c r="H619" s="17"/>
    </row>
    <row r="620" spans="1:8" ht="21.95" customHeight="1" x14ac:dyDescent="0.3">
      <c r="A620" s="11">
        <v>616</v>
      </c>
      <c r="B620" s="22" t="str">
        <f>T("01270023816")</f>
        <v>01270023816</v>
      </c>
      <c r="C620" s="20" t="s">
        <v>346</v>
      </c>
      <c r="D620" s="22" t="s">
        <v>665</v>
      </c>
      <c r="E620" s="14">
        <v>6</v>
      </c>
      <c r="F620" s="20" t="s">
        <v>600</v>
      </c>
      <c r="G620" s="22">
        <v>1707661347</v>
      </c>
      <c r="H620" s="17"/>
    </row>
    <row r="621" spans="1:8" ht="21.95" customHeight="1" x14ac:dyDescent="0.3">
      <c r="A621" s="11">
        <v>617</v>
      </c>
      <c r="B621" s="22" t="str">
        <f>T("01270023830")</f>
        <v>01270023830</v>
      </c>
      <c r="C621" s="20" t="s">
        <v>666</v>
      </c>
      <c r="D621" s="22" t="s">
        <v>667</v>
      </c>
      <c r="E621" s="14">
        <v>6</v>
      </c>
      <c r="F621" s="20" t="s">
        <v>600</v>
      </c>
      <c r="G621" s="22">
        <v>1773878371</v>
      </c>
      <c r="H621" s="17"/>
    </row>
    <row r="622" spans="1:8" ht="21.95" customHeight="1" x14ac:dyDescent="0.3">
      <c r="A622" s="11">
        <v>618</v>
      </c>
      <c r="B622" s="22" t="str">
        <f>T("01270023858")</f>
        <v>01270023858</v>
      </c>
      <c r="C622" s="20" t="s">
        <v>668</v>
      </c>
      <c r="D622" s="22" t="s">
        <v>669</v>
      </c>
      <c r="E622" s="14">
        <v>6</v>
      </c>
      <c r="F622" s="20" t="s">
        <v>600</v>
      </c>
      <c r="G622" s="22">
        <v>1324105295</v>
      </c>
      <c r="H622" s="17"/>
    </row>
    <row r="623" spans="1:8" ht="21.95" customHeight="1" x14ac:dyDescent="0.3">
      <c r="A623" s="11">
        <v>619</v>
      </c>
      <c r="B623" s="22" t="str">
        <f>T("01270023876")</f>
        <v>01270023876</v>
      </c>
      <c r="C623" s="20" t="s">
        <v>670</v>
      </c>
      <c r="D623" s="22" t="s">
        <v>671</v>
      </c>
      <c r="E623" s="14">
        <v>6</v>
      </c>
      <c r="F623" s="20" t="s">
        <v>600</v>
      </c>
      <c r="G623" s="22">
        <v>1767301566</v>
      </c>
      <c r="H623" s="17"/>
    </row>
    <row r="624" spans="1:8" ht="21.95" customHeight="1" x14ac:dyDescent="0.3">
      <c r="A624" s="11">
        <v>620</v>
      </c>
      <c r="B624" s="22" t="str">
        <f>T("01270023889")</f>
        <v>01270023889</v>
      </c>
      <c r="C624" s="20" t="s">
        <v>593</v>
      </c>
      <c r="D624" s="22" t="s">
        <v>672</v>
      </c>
      <c r="E624" s="14">
        <v>6</v>
      </c>
      <c r="F624" s="20" t="s">
        <v>600</v>
      </c>
      <c r="G624" s="22">
        <v>1719858113</v>
      </c>
      <c r="H624" s="17"/>
    </row>
    <row r="625" spans="1:8" ht="21.95" customHeight="1" x14ac:dyDescent="0.3">
      <c r="A625" s="11">
        <v>621</v>
      </c>
      <c r="B625" s="22" t="str">
        <f>T("01270023904")</f>
        <v>01270023904</v>
      </c>
      <c r="C625" s="20" t="s">
        <v>673</v>
      </c>
      <c r="D625" s="22" t="s">
        <v>674</v>
      </c>
      <c r="E625" s="14">
        <v>6</v>
      </c>
      <c r="F625" s="20" t="s">
        <v>600</v>
      </c>
      <c r="G625" s="22">
        <v>1780961342</v>
      </c>
      <c r="H625" s="17"/>
    </row>
    <row r="626" spans="1:8" ht="21.95" customHeight="1" x14ac:dyDescent="0.3">
      <c r="A626" s="11">
        <v>622</v>
      </c>
      <c r="B626" s="22" t="str">
        <f>T("01270023943")</f>
        <v>01270023943</v>
      </c>
      <c r="C626" s="20" t="s">
        <v>675</v>
      </c>
      <c r="D626" s="22" t="s">
        <v>676</v>
      </c>
      <c r="E626" s="14">
        <v>6</v>
      </c>
      <c r="F626" s="20" t="s">
        <v>600</v>
      </c>
      <c r="G626" s="22">
        <v>1713707803</v>
      </c>
      <c r="H626" s="17"/>
    </row>
    <row r="627" spans="1:8" ht="21.95" customHeight="1" x14ac:dyDescent="0.3">
      <c r="A627" s="11">
        <v>623</v>
      </c>
      <c r="B627" s="22" t="str">
        <f>T("01270024011")</f>
        <v>01270024011</v>
      </c>
      <c r="C627" s="20" t="s">
        <v>684</v>
      </c>
      <c r="D627" s="22" t="s">
        <v>638</v>
      </c>
      <c r="E627" s="14">
        <v>6</v>
      </c>
      <c r="F627" s="20" t="s">
        <v>600</v>
      </c>
      <c r="G627" s="22">
        <v>1324105339</v>
      </c>
      <c r="H627" s="17"/>
    </row>
    <row r="628" spans="1:8" ht="21.95" customHeight="1" x14ac:dyDescent="0.3">
      <c r="A628" s="11">
        <v>624</v>
      </c>
      <c r="B628" s="22" t="str">
        <f>T("01270024023")</f>
        <v>01270024023</v>
      </c>
      <c r="C628" s="20" t="s">
        <v>685</v>
      </c>
      <c r="D628" s="22" t="s">
        <v>686</v>
      </c>
      <c r="E628" s="14">
        <v>6</v>
      </c>
      <c r="F628" s="20" t="s">
        <v>600</v>
      </c>
      <c r="G628" s="22">
        <v>1768998187</v>
      </c>
      <c r="H628" s="17"/>
    </row>
    <row r="629" spans="1:8" ht="21.95" customHeight="1" x14ac:dyDescent="0.3">
      <c r="A629" s="11">
        <v>625</v>
      </c>
      <c r="B629" s="22" t="str">
        <f>T("01270024031")</f>
        <v>01270024031</v>
      </c>
      <c r="C629" s="20" t="s">
        <v>687</v>
      </c>
      <c r="D629" s="22" t="s">
        <v>688</v>
      </c>
      <c r="E629" s="14">
        <v>6</v>
      </c>
      <c r="F629" s="20" t="s">
        <v>600</v>
      </c>
      <c r="G629" s="22">
        <v>1747204390</v>
      </c>
      <c r="H629" s="17"/>
    </row>
    <row r="630" spans="1:8" ht="21.95" customHeight="1" x14ac:dyDescent="0.3">
      <c r="A630" s="11">
        <v>626</v>
      </c>
      <c r="B630" s="22" t="str">
        <f>T("01270024038")</f>
        <v>01270024038</v>
      </c>
      <c r="C630" s="20" t="s">
        <v>689</v>
      </c>
      <c r="D630" s="22" t="s">
        <v>690</v>
      </c>
      <c r="E630" s="14">
        <v>6</v>
      </c>
      <c r="F630" s="20" t="s">
        <v>600</v>
      </c>
      <c r="G630" s="22">
        <v>1731497849</v>
      </c>
      <c r="H630" s="17"/>
    </row>
    <row r="631" spans="1:8" ht="21.95" customHeight="1" x14ac:dyDescent="0.3">
      <c r="A631" s="11">
        <v>627</v>
      </c>
      <c r="B631" s="22" t="str">
        <f>T("01270024053")</f>
        <v>01270024053</v>
      </c>
      <c r="C631" s="20" t="s">
        <v>691</v>
      </c>
      <c r="D631" s="22" t="s">
        <v>692</v>
      </c>
      <c r="E631" s="14">
        <v>6</v>
      </c>
      <c r="F631" s="20" t="s">
        <v>600</v>
      </c>
      <c r="G631" s="22">
        <v>1324105372</v>
      </c>
      <c r="H631" s="17"/>
    </row>
    <row r="632" spans="1:8" ht="21.95" customHeight="1" x14ac:dyDescent="0.3">
      <c r="A632" s="11">
        <v>628</v>
      </c>
      <c r="B632" s="22" t="str">
        <f>T("01270024204")</f>
        <v>01270024204</v>
      </c>
      <c r="C632" s="20" t="s">
        <v>693</v>
      </c>
      <c r="D632" s="22" t="s">
        <v>694</v>
      </c>
      <c r="E632" s="14">
        <v>6</v>
      </c>
      <c r="F632" s="20" t="s">
        <v>600</v>
      </c>
      <c r="G632" s="22">
        <v>1324105219</v>
      </c>
      <c r="H632" s="17"/>
    </row>
    <row r="633" spans="1:8" ht="21.95" customHeight="1" x14ac:dyDescent="0.3">
      <c r="A633" s="11">
        <v>629</v>
      </c>
      <c r="B633" s="22" t="str">
        <f>T("01270024226")</f>
        <v>01270024226</v>
      </c>
      <c r="C633" s="20" t="s">
        <v>695</v>
      </c>
      <c r="D633" s="22" t="s">
        <v>696</v>
      </c>
      <c r="E633" s="14">
        <v>6</v>
      </c>
      <c r="F633" s="20" t="s">
        <v>600</v>
      </c>
      <c r="G633" s="22">
        <v>1743496575</v>
      </c>
      <c r="H633" s="17"/>
    </row>
    <row r="634" spans="1:8" ht="21.95" customHeight="1" x14ac:dyDescent="0.3">
      <c r="A634" s="11">
        <v>630</v>
      </c>
      <c r="B634" s="22" t="str">
        <f>T("01270024240")</f>
        <v>01270024240</v>
      </c>
      <c r="C634" s="20" t="s">
        <v>700</v>
      </c>
      <c r="D634" s="22" t="s">
        <v>701</v>
      </c>
      <c r="E634" s="14">
        <v>6</v>
      </c>
      <c r="F634" s="20" t="s">
        <v>600</v>
      </c>
      <c r="G634" s="22">
        <v>1324105748</v>
      </c>
      <c r="H634" s="17"/>
    </row>
    <row r="635" spans="1:8" ht="21.95" customHeight="1" x14ac:dyDescent="0.3">
      <c r="A635" s="11">
        <v>631</v>
      </c>
      <c r="B635" s="22" t="str">
        <f>T("01270024255")</f>
        <v>01270024255</v>
      </c>
      <c r="C635" s="20" t="s">
        <v>374</v>
      </c>
      <c r="D635" s="22" t="s">
        <v>704</v>
      </c>
      <c r="E635" s="14">
        <v>6</v>
      </c>
      <c r="F635" s="20" t="s">
        <v>600</v>
      </c>
      <c r="G635" s="22">
        <v>1764003250</v>
      </c>
      <c r="H635" s="17"/>
    </row>
    <row r="636" spans="1:8" ht="21.95" customHeight="1" x14ac:dyDescent="0.3">
      <c r="A636" s="11">
        <v>632</v>
      </c>
      <c r="B636" s="22" t="str">
        <f>T("01270024263")</f>
        <v>01270024263</v>
      </c>
      <c r="C636" s="20" t="s">
        <v>707</v>
      </c>
      <c r="D636" s="22" t="s">
        <v>708</v>
      </c>
      <c r="E636" s="14">
        <v>6</v>
      </c>
      <c r="F636" s="20" t="s">
        <v>600</v>
      </c>
      <c r="G636" s="22">
        <v>1762947122</v>
      </c>
      <c r="H636" s="17"/>
    </row>
    <row r="637" spans="1:8" ht="21.95" customHeight="1" x14ac:dyDescent="0.3">
      <c r="A637" s="11">
        <v>633</v>
      </c>
      <c r="B637" s="22" t="str">
        <f>T("01270024276")</f>
        <v>01270024276</v>
      </c>
      <c r="C637" s="20" t="s">
        <v>709</v>
      </c>
      <c r="D637" s="22" t="s">
        <v>710</v>
      </c>
      <c r="E637" s="14">
        <v>6</v>
      </c>
      <c r="F637" s="20" t="s">
        <v>600</v>
      </c>
      <c r="G637" s="22">
        <v>1798227392</v>
      </c>
      <c r="H637" s="17"/>
    </row>
    <row r="638" spans="1:8" ht="21.95" customHeight="1" x14ac:dyDescent="0.3">
      <c r="A638" s="11">
        <v>634</v>
      </c>
      <c r="B638" s="22" t="str">
        <f>T("01270024289")</f>
        <v>01270024289</v>
      </c>
      <c r="C638" s="20" t="s">
        <v>713</v>
      </c>
      <c r="D638" s="22" t="s">
        <v>714</v>
      </c>
      <c r="E638" s="14">
        <v>6</v>
      </c>
      <c r="F638" s="20" t="s">
        <v>600</v>
      </c>
      <c r="G638" s="22">
        <v>1779745581</v>
      </c>
      <c r="H638" s="17"/>
    </row>
    <row r="639" spans="1:8" ht="21.95" customHeight="1" x14ac:dyDescent="0.3">
      <c r="A639" s="11">
        <v>635</v>
      </c>
      <c r="B639" s="22" t="str">
        <f>T("01270024308")</f>
        <v>01270024308</v>
      </c>
      <c r="C639" s="20" t="s">
        <v>719</v>
      </c>
      <c r="D639" s="22" t="s">
        <v>720</v>
      </c>
      <c r="E639" s="14">
        <v>6</v>
      </c>
      <c r="F639" s="20" t="s">
        <v>600</v>
      </c>
      <c r="G639" s="22">
        <v>1797967697</v>
      </c>
      <c r="H639" s="17"/>
    </row>
    <row r="640" spans="1:8" ht="21.95" customHeight="1" x14ac:dyDescent="0.3">
      <c r="A640" s="11">
        <v>636</v>
      </c>
      <c r="B640" s="22" t="str">
        <f>T("01270024321")</f>
        <v>01270024321</v>
      </c>
      <c r="C640" s="20" t="s">
        <v>722</v>
      </c>
      <c r="D640" s="22" t="s">
        <v>723</v>
      </c>
      <c r="E640" s="14">
        <v>6</v>
      </c>
      <c r="F640" s="20" t="s">
        <v>600</v>
      </c>
      <c r="G640" s="22">
        <v>1793867539</v>
      </c>
      <c r="H640" s="17"/>
    </row>
    <row r="641" spans="1:8" ht="21.95" customHeight="1" x14ac:dyDescent="0.3">
      <c r="A641" s="11">
        <v>637</v>
      </c>
      <c r="B641" s="22" t="str">
        <f>T("01270024337")</f>
        <v>01270024337</v>
      </c>
      <c r="C641" s="20" t="s">
        <v>726</v>
      </c>
      <c r="D641" s="22" t="s">
        <v>727</v>
      </c>
      <c r="E641" s="14">
        <v>6</v>
      </c>
      <c r="F641" s="20" t="s">
        <v>600</v>
      </c>
      <c r="G641" s="22">
        <v>1780586457</v>
      </c>
      <c r="H641" s="17"/>
    </row>
    <row r="642" spans="1:8" ht="21.95" customHeight="1" x14ac:dyDescent="0.3">
      <c r="A642" s="11">
        <v>638</v>
      </c>
      <c r="B642" s="22" t="str">
        <f>T("01270024355")</f>
        <v>01270024355</v>
      </c>
      <c r="C642" s="20" t="s">
        <v>730</v>
      </c>
      <c r="D642" s="22" t="s">
        <v>731</v>
      </c>
      <c r="E642" s="14">
        <v>6</v>
      </c>
      <c r="F642" s="20" t="s">
        <v>600</v>
      </c>
      <c r="G642" s="22">
        <v>1773981364</v>
      </c>
      <c r="H642" s="17"/>
    </row>
    <row r="643" spans="1:8" ht="21.95" customHeight="1" x14ac:dyDescent="0.3">
      <c r="A643" s="11">
        <v>639</v>
      </c>
      <c r="B643" s="22" t="str">
        <f>T("01270024372")</f>
        <v>01270024372</v>
      </c>
      <c r="C643" s="20" t="s">
        <v>734</v>
      </c>
      <c r="D643" s="22" t="s">
        <v>735</v>
      </c>
      <c r="E643" s="14">
        <v>6</v>
      </c>
      <c r="F643" s="20" t="s">
        <v>600</v>
      </c>
      <c r="G643" s="22">
        <v>1318053621</v>
      </c>
      <c r="H643" s="17"/>
    </row>
    <row r="644" spans="1:8" ht="21.95" customHeight="1" x14ac:dyDescent="0.3">
      <c r="A644" s="11">
        <v>640</v>
      </c>
      <c r="B644" s="22" t="str">
        <f>T("01270024386")</f>
        <v>01270024386</v>
      </c>
      <c r="C644" s="20" t="s">
        <v>738</v>
      </c>
      <c r="D644" s="22" t="s">
        <v>739</v>
      </c>
      <c r="E644" s="14">
        <v>6</v>
      </c>
      <c r="F644" s="20" t="s">
        <v>600</v>
      </c>
      <c r="G644" s="22">
        <v>1767486420</v>
      </c>
      <c r="H644" s="17"/>
    </row>
    <row r="645" spans="1:8" ht="21.95" customHeight="1" x14ac:dyDescent="0.3">
      <c r="A645" s="11">
        <v>641</v>
      </c>
      <c r="B645" s="22" t="str">
        <f>T("01270024402")</f>
        <v>01270024402</v>
      </c>
      <c r="C645" s="20" t="s">
        <v>742</v>
      </c>
      <c r="D645" s="22" t="s">
        <v>743</v>
      </c>
      <c r="E645" s="14">
        <v>6</v>
      </c>
      <c r="F645" s="20" t="s">
        <v>600</v>
      </c>
      <c r="G645" s="22">
        <v>1322749735</v>
      </c>
      <c r="H645" s="17"/>
    </row>
    <row r="646" spans="1:8" ht="21.95" customHeight="1" x14ac:dyDescent="0.3">
      <c r="A646" s="11">
        <v>642</v>
      </c>
      <c r="B646" s="22" t="str">
        <f>T("01270024413")</f>
        <v>01270024413</v>
      </c>
      <c r="C646" s="20" t="s">
        <v>744</v>
      </c>
      <c r="D646" s="22" t="s">
        <v>745</v>
      </c>
      <c r="E646" s="14">
        <v>6</v>
      </c>
      <c r="F646" s="20" t="s">
        <v>600</v>
      </c>
      <c r="G646" s="22">
        <v>1709125950</v>
      </c>
      <c r="H646" s="17"/>
    </row>
    <row r="647" spans="1:8" ht="21.95" customHeight="1" x14ac:dyDescent="0.3">
      <c r="A647" s="11">
        <v>643</v>
      </c>
      <c r="B647" s="22" t="str">
        <f>T("01270024428")</f>
        <v>01270024428</v>
      </c>
      <c r="C647" s="20" t="s">
        <v>748</v>
      </c>
      <c r="D647" s="22" t="s">
        <v>749</v>
      </c>
      <c r="E647" s="14">
        <v>6</v>
      </c>
      <c r="F647" s="20" t="s">
        <v>600</v>
      </c>
      <c r="G647" s="22">
        <v>1322749459</v>
      </c>
      <c r="H647" s="17"/>
    </row>
    <row r="648" spans="1:8" ht="21.95" customHeight="1" x14ac:dyDescent="0.3">
      <c r="A648" s="11">
        <v>644</v>
      </c>
      <c r="B648" s="22" t="str">
        <f>T("01270024441")</f>
        <v>01270024441</v>
      </c>
      <c r="C648" s="20" t="s">
        <v>752</v>
      </c>
      <c r="D648" s="22" t="s">
        <v>753</v>
      </c>
      <c r="E648" s="14">
        <v>6</v>
      </c>
      <c r="F648" s="20" t="s">
        <v>600</v>
      </c>
      <c r="G648" s="22">
        <v>1752552982</v>
      </c>
      <c r="H648" s="17"/>
    </row>
    <row r="649" spans="1:8" ht="21.95" customHeight="1" x14ac:dyDescent="0.3">
      <c r="A649" s="11">
        <v>645</v>
      </c>
      <c r="B649" s="22" t="str">
        <f>T("01270024470")</f>
        <v>01270024470</v>
      </c>
      <c r="C649" s="20" t="s">
        <v>756</v>
      </c>
      <c r="D649" s="22" t="s">
        <v>757</v>
      </c>
      <c r="E649" s="14">
        <v>6</v>
      </c>
      <c r="F649" s="20" t="s">
        <v>600</v>
      </c>
      <c r="G649" s="22">
        <v>1406935253</v>
      </c>
      <c r="H649" s="17"/>
    </row>
    <row r="650" spans="1:8" ht="21.95" customHeight="1" x14ac:dyDescent="0.3">
      <c r="A650" s="11">
        <v>646</v>
      </c>
      <c r="B650" s="22" t="str">
        <f>T("01270024480")</f>
        <v>01270024480</v>
      </c>
      <c r="C650" s="20" t="s">
        <v>760</v>
      </c>
      <c r="D650" s="22" t="s">
        <v>761</v>
      </c>
      <c r="E650" s="14">
        <v>6</v>
      </c>
      <c r="F650" s="20" t="s">
        <v>600</v>
      </c>
      <c r="G650" s="22">
        <v>1984321363</v>
      </c>
      <c r="H650" s="17"/>
    </row>
    <row r="651" spans="1:8" ht="21.95" customHeight="1" x14ac:dyDescent="0.3">
      <c r="A651" s="11">
        <v>647</v>
      </c>
      <c r="B651" s="22" t="str">
        <f>T("01270024498")</f>
        <v>01270024498</v>
      </c>
      <c r="C651" s="20" t="s">
        <v>167</v>
      </c>
      <c r="D651" s="22" t="s">
        <v>764</v>
      </c>
      <c r="E651" s="14">
        <v>6</v>
      </c>
      <c r="F651" s="20" t="s">
        <v>600</v>
      </c>
      <c r="G651" s="22">
        <v>1757689592</v>
      </c>
      <c r="H651" s="17"/>
    </row>
    <row r="652" spans="1:8" ht="21.95" customHeight="1" x14ac:dyDescent="0.3">
      <c r="A652" s="11">
        <v>648</v>
      </c>
      <c r="B652" s="22" t="str">
        <f>T("01270024540")</f>
        <v>01270024540</v>
      </c>
      <c r="C652" s="20" t="s">
        <v>769</v>
      </c>
      <c r="D652" s="22" t="s">
        <v>770</v>
      </c>
      <c r="E652" s="14">
        <v>6</v>
      </c>
      <c r="F652" s="20" t="s">
        <v>600</v>
      </c>
      <c r="G652" s="22">
        <v>1744606208</v>
      </c>
      <c r="H652" s="17"/>
    </row>
    <row r="653" spans="1:8" ht="21.95" customHeight="1" x14ac:dyDescent="0.3">
      <c r="A653" s="11">
        <v>649</v>
      </c>
      <c r="B653" s="22" t="str">
        <f>T("01270024568")</f>
        <v>01270024568</v>
      </c>
      <c r="C653" s="20" t="s">
        <v>771</v>
      </c>
      <c r="D653" s="22" t="s">
        <v>772</v>
      </c>
      <c r="E653" s="14">
        <v>6</v>
      </c>
      <c r="F653" s="20" t="s">
        <v>600</v>
      </c>
      <c r="G653" s="22">
        <v>1701911863</v>
      </c>
      <c r="H653" s="17"/>
    </row>
    <row r="654" spans="1:8" ht="21.95" customHeight="1" x14ac:dyDescent="0.3">
      <c r="A654" s="11">
        <v>650</v>
      </c>
      <c r="B654" s="22" t="str">
        <f>T("01270024579")</f>
        <v>01270024579</v>
      </c>
      <c r="C654" s="20" t="s">
        <v>775</v>
      </c>
      <c r="D654" s="22" t="s">
        <v>776</v>
      </c>
      <c r="E654" s="14">
        <v>6</v>
      </c>
      <c r="F654" s="20" t="s">
        <v>600</v>
      </c>
      <c r="G654" s="22">
        <v>1767195052</v>
      </c>
      <c r="H654" s="17"/>
    </row>
    <row r="655" spans="1:8" ht="21.95" customHeight="1" x14ac:dyDescent="0.3">
      <c r="A655" s="11">
        <v>651</v>
      </c>
      <c r="B655" s="22" t="str">
        <f>T("01270024585")</f>
        <v>01270024585</v>
      </c>
      <c r="C655" s="20" t="s">
        <v>777</v>
      </c>
      <c r="D655" s="22" t="s">
        <v>778</v>
      </c>
      <c r="E655" s="14">
        <v>6</v>
      </c>
      <c r="F655" s="20" t="s">
        <v>600</v>
      </c>
      <c r="G655" s="22">
        <v>1705950725</v>
      </c>
      <c r="H655" s="17"/>
    </row>
    <row r="656" spans="1:8" ht="21.95" customHeight="1" x14ac:dyDescent="0.3">
      <c r="A656" s="11">
        <v>652</v>
      </c>
      <c r="B656" s="22" t="str">
        <f>T("01270024597")</f>
        <v>01270024597</v>
      </c>
      <c r="C656" s="20" t="s">
        <v>779</v>
      </c>
      <c r="D656" s="22" t="s">
        <v>780</v>
      </c>
      <c r="E656" s="14">
        <v>6</v>
      </c>
      <c r="F656" s="20" t="s">
        <v>600</v>
      </c>
      <c r="G656" s="22">
        <v>1722642349</v>
      </c>
      <c r="H656" s="17"/>
    </row>
    <row r="657" spans="1:8" ht="21.95" customHeight="1" x14ac:dyDescent="0.3">
      <c r="A657" s="11">
        <v>653</v>
      </c>
      <c r="B657" s="22" t="str">
        <f>T("01270024617")</f>
        <v>01270024617</v>
      </c>
      <c r="C657" s="20" t="s">
        <v>781</v>
      </c>
      <c r="D657" s="22" t="s">
        <v>782</v>
      </c>
      <c r="E657" s="14">
        <v>6</v>
      </c>
      <c r="F657" s="20" t="s">
        <v>600</v>
      </c>
      <c r="G657" s="22">
        <v>1748590041</v>
      </c>
      <c r="H657" s="17"/>
    </row>
    <row r="658" spans="1:8" ht="21.95" customHeight="1" x14ac:dyDescent="0.3">
      <c r="A658" s="11">
        <v>654</v>
      </c>
      <c r="B658" s="22" t="str">
        <f>T("01270024624")</f>
        <v>01270024624</v>
      </c>
      <c r="C658" s="20" t="s">
        <v>784</v>
      </c>
      <c r="D658" s="22" t="s">
        <v>785</v>
      </c>
      <c r="E658" s="14">
        <v>6</v>
      </c>
      <c r="F658" s="20" t="s">
        <v>600</v>
      </c>
      <c r="G658" s="22">
        <v>1312463181</v>
      </c>
      <c r="H658" s="17"/>
    </row>
    <row r="659" spans="1:8" ht="21.95" customHeight="1" x14ac:dyDescent="0.3">
      <c r="A659" s="11">
        <v>655</v>
      </c>
      <c r="B659" s="22" t="str">
        <f>T("01270024658")</f>
        <v>01270024658</v>
      </c>
      <c r="C659" s="20" t="s">
        <v>789</v>
      </c>
      <c r="D659" s="22" t="s">
        <v>790</v>
      </c>
      <c r="E659" s="14">
        <v>6</v>
      </c>
      <c r="F659" s="20" t="s">
        <v>600</v>
      </c>
      <c r="G659" s="22">
        <v>1309417098</v>
      </c>
      <c r="H659" s="17"/>
    </row>
    <row r="660" spans="1:8" ht="21.95" customHeight="1" x14ac:dyDescent="0.3">
      <c r="A660" s="11">
        <v>656</v>
      </c>
      <c r="B660" s="22" t="str">
        <f>T("01270024666")</f>
        <v>01270024666</v>
      </c>
      <c r="C660" s="20" t="s">
        <v>563</v>
      </c>
      <c r="D660" s="22" t="s">
        <v>794</v>
      </c>
      <c r="E660" s="14">
        <v>6</v>
      </c>
      <c r="F660" s="20" t="s">
        <v>600</v>
      </c>
      <c r="G660" s="22">
        <v>1744794197</v>
      </c>
      <c r="H660" s="17"/>
    </row>
    <row r="661" spans="1:8" ht="21.95" customHeight="1" x14ac:dyDescent="0.3">
      <c r="A661" s="11">
        <v>657</v>
      </c>
      <c r="B661" s="22" t="str">
        <f>T("01270024676")</f>
        <v>01270024676</v>
      </c>
      <c r="C661" s="20" t="s">
        <v>558</v>
      </c>
      <c r="D661" s="22" t="s">
        <v>797</v>
      </c>
      <c r="E661" s="14">
        <v>6</v>
      </c>
      <c r="F661" s="20" t="s">
        <v>600</v>
      </c>
      <c r="G661" s="22">
        <v>1319114127</v>
      </c>
      <c r="H661" s="17"/>
    </row>
    <row r="662" spans="1:8" ht="21.95" customHeight="1" x14ac:dyDescent="0.3">
      <c r="A662" s="11">
        <v>658</v>
      </c>
      <c r="B662" s="22" t="str">
        <f>T("01270024702")</f>
        <v>01270024702</v>
      </c>
      <c r="C662" s="20" t="s">
        <v>804</v>
      </c>
      <c r="D662" s="22" t="s">
        <v>805</v>
      </c>
      <c r="E662" s="14">
        <v>6</v>
      </c>
      <c r="F662" s="20" t="s">
        <v>600</v>
      </c>
      <c r="G662" s="22">
        <v>1706742494</v>
      </c>
      <c r="H662" s="17"/>
    </row>
    <row r="663" spans="1:8" ht="21.95" customHeight="1" x14ac:dyDescent="0.3">
      <c r="A663" s="11">
        <v>659</v>
      </c>
      <c r="B663" s="22" t="str">
        <f>T("01270024710")</f>
        <v>01270024710</v>
      </c>
      <c r="C663" s="20" t="s">
        <v>169</v>
      </c>
      <c r="D663" s="22" t="s">
        <v>806</v>
      </c>
      <c r="E663" s="14">
        <v>6</v>
      </c>
      <c r="F663" s="20" t="s">
        <v>600</v>
      </c>
      <c r="G663" s="22">
        <v>1324105771</v>
      </c>
      <c r="H663" s="17"/>
    </row>
    <row r="664" spans="1:8" ht="21.95" customHeight="1" x14ac:dyDescent="0.3">
      <c r="A664" s="11">
        <v>660</v>
      </c>
      <c r="B664" s="22" t="str">
        <f>T("01270024721")</f>
        <v>01270024721</v>
      </c>
      <c r="C664" s="20" t="s">
        <v>809</v>
      </c>
      <c r="D664" s="22" t="s">
        <v>810</v>
      </c>
      <c r="E664" s="14">
        <v>6</v>
      </c>
      <c r="F664" s="20" t="s">
        <v>600</v>
      </c>
      <c r="G664" s="22">
        <v>1873374945</v>
      </c>
      <c r="H664" s="17"/>
    </row>
    <row r="665" spans="1:8" ht="21.95" customHeight="1" x14ac:dyDescent="0.3">
      <c r="A665" s="11">
        <v>661</v>
      </c>
      <c r="B665" s="22" t="str">
        <f>T("01270024726")</f>
        <v>01270024726</v>
      </c>
      <c r="C665" s="20" t="s">
        <v>813</v>
      </c>
      <c r="D665" s="22" t="s">
        <v>814</v>
      </c>
      <c r="E665" s="14">
        <v>6</v>
      </c>
      <c r="F665" s="20" t="s">
        <v>600</v>
      </c>
      <c r="G665" s="22">
        <v>1740086904</v>
      </c>
      <c r="H665" s="17"/>
    </row>
    <row r="666" spans="1:8" ht="21.95" customHeight="1" x14ac:dyDescent="0.3">
      <c r="A666" s="11">
        <v>662</v>
      </c>
      <c r="B666" s="22" t="str">
        <f>T("01270024736")</f>
        <v>01270024736</v>
      </c>
      <c r="C666" s="20" t="s">
        <v>815</v>
      </c>
      <c r="D666" s="22" t="s">
        <v>816</v>
      </c>
      <c r="E666" s="14">
        <v>6</v>
      </c>
      <c r="F666" s="20" t="s">
        <v>600</v>
      </c>
      <c r="G666" s="22">
        <v>1755133241</v>
      </c>
      <c r="H666" s="17"/>
    </row>
    <row r="667" spans="1:8" ht="21.95" customHeight="1" x14ac:dyDescent="0.3">
      <c r="A667" s="11">
        <v>663</v>
      </c>
      <c r="B667" s="22" t="str">
        <f>T("01270024754")</f>
        <v>01270024754</v>
      </c>
      <c r="C667" s="20" t="s">
        <v>818</v>
      </c>
      <c r="D667" s="22" t="s">
        <v>819</v>
      </c>
      <c r="E667" s="14">
        <v>6</v>
      </c>
      <c r="F667" s="20" t="s">
        <v>600</v>
      </c>
      <c r="G667" s="22">
        <v>1740825047</v>
      </c>
      <c r="H667" s="17"/>
    </row>
    <row r="668" spans="1:8" ht="21.95" customHeight="1" x14ac:dyDescent="0.3">
      <c r="A668" s="11">
        <v>664</v>
      </c>
      <c r="B668" s="22" t="str">
        <f>T("01270024761")</f>
        <v>01270024761</v>
      </c>
      <c r="C668" s="20" t="s">
        <v>822</v>
      </c>
      <c r="D668" s="22" t="s">
        <v>823</v>
      </c>
      <c r="E668" s="14">
        <v>6</v>
      </c>
      <c r="F668" s="20" t="s">
        <v>600</v>
      </c>
      <c r="G668" s="22">
        <v>1788191730</v>
      </c>
      <c r="H668" s="17"/>
    </row>
    <row r="669" spans="1:8" ht="21.95" customHeight="1" x14ac:dyDescent="0.3">
      <c r="A669" s="11">
        <v>665</v>
      </c>
      <c r="B669" s="22" t="str">
        <f>T("01270024767")</f>
        <v>01270024767</v>
      </c>
      <c r="C669" s="20" t="s">
        <v>826</v>
      </c>
      <c r="D669" s="22" t="s">
        <v>827</v>
      </c>
      <c r="E669" s="14">
        <v>6</v>
      </c>
      <c r="F669" s="20" t="s">
        <v>600</v>
      </c>
      <c r="G669" s="22">
        <v>1318954891</v>
      </c>
      <c r="H669" s="17"/>
    </row>
    <row r="670" spans="1:8" ht="21.95" customHeight="1" x14ac:dyDescent="0.3">
      <c r="A670" s="11">
        <v>666</v>
      </c>
      <c r="B670" s="22" t="str">
        <f>T("01270070132")</f>
        <v>01270070132</v>
      </c>
      <c r="C670" s="20" t="s">
        <v>1156</v>
      </c>
      <c r="D670" s="22" t="s">
        <v>1157</v>
      </c>
      <c r="E670" s="14">
        <v>6</v>
      </c>
      <c r="F670" s="20" t="s">
        <v>600</v>
      </c>
      <c r="G670" s="22">
        <v>1862687116</v>
      </c>
      <c r="H670" s="17"/>
    </row>
    <row r="671" spans="1:8" ht="21.95" customHeight="1" x14ac:dyDescent="0.3">
      <c r="A671" s="11">
        <v>667</v>
      </c>
      <c r="B671" s="22" t="str">
        <f>T("01270070140")</f>
        <v>01270070140</v>
      </c>
      <c r="C671" s="20" t="s">
        <v>1160</v>
      </c>
      <c r="D671" s="22" t="s">
        <v>1161</v>
      </c>
      <c r="E671" s="14">
        <v>6</v>
      </c>
      <c r="F671" s="20" t="s">
        <v>600</v>
      </c>
      <c r="G671" s="22">
        <v>1767505824</v>
      </c>
      <c r="H671" s="17"/>
    </row>
    <row r="672" spans="1:8" ht="21.95" customHeight="1" x14ac:dyDescent="0.3">
      <c r="A672" s="11">
        <v>668</v>
      </c>
      <c r="B672" s="22" t="str">
        <f>T("01270077528")</f>
        <v>01270077528</v>
      </c>
      <c r="C672" s="20" t="s">
        <v>1169</v>
      </c>
      <c r="D672" s="22" t="s">
        <v>1170</v>
      </c>
      <c r="E672" s="14">
        <v>6</v>
      </c>
      <c r="F672" s="20" t="s">
        <v>600</v>
      </c>
      <c r="G672" s="22">
        <v>1738185903</v>
      </c>
      <c r="H672" s="17"/>
    </row>
    <row r="673" spans="1:8" ht="21.95" customHeight="1" x14ac:dyDescent="0.3">
      <c r="A673" s="11">
        <v>669</v>
      </c>
      <c r="B673" s="22" t="str">
        <f>T("01270079247")</f>
        <v>01270079247</v>
      </c>
      <c r="C673" s="20" t="s">
        <v>984</v>
      </c>
      <c r="D673" s="22" t="s">
        <v>1211</v>
      </c>
      <c r="E673" s="14">
        <v>6</v>
      </c>
      <c r="F673" s="20" t="s">
        <v>600</v>
      </c>
      <c r="G673" s="22">
        <v>1786535744</v>
      </c>
      <c r="H673" s="17"/>
    </row>
    <row r="674" spans="1:8" ht="21.95" customHeight="1" x14ac:dyDescent="0.3">
      <c r="A674" s="11">
        <v>670</v>
      </c>
      <c r="B674" s="22" t="str">
        <f>T("01270079251")</f>
        <v>01270079251</v>
      </c>
      <c r="C674" s="20" t="s">
        <v>1214</v>
      </c>
      <c r="D674" s="22" t="s">
        <v>1215</v>
      </c>
      <c r="E674" s="14">
        <v>6</v>
      </c>
      <c r="F674" s="20" t="s">
        <v>600</v>
      </c>
      <c r="G674" s="22">
        <v>1713786504</v>
      </c>
      <c r="H674" s="17"/>
    </row>
    <row r="675" spans="1:8" ht="21.95" customHeight="1" x14ac:dyDescent="0.3">
      <c r="A675" s="11">
        <v>671</v>
      </c>
      <c r="B675" s="22" t="str">
        <f>T("01270079252")</f>
        <v>01270079252</v>
      </c>
      <c r="C675" s="20" t="s">
        <v>1216</v>
      </c>
      <c r="D675" s="22" t="s">
        <v>1217</v>
      </c>
      <c r="E675" s="14">
        <v>6</v>
      </c>
      <c r="F675" s="20" t="s">
        <v>600</v>
      </c>
      <c r="G675" s="22">
        <v>1738014288</v>
      </c>
      <c r="H675" s="17"/>
    </row>
    <row r="676" spans="1:8" ht="21.95" customHeight="1" x14ac:dyDescent="0.3">
      <c r="A676" s="11">
        <v>672</v>
      </c>
      <c r="B676" s="22" t="str">
        <f>T("01270079295")</f>
        <v>01270079295</v>
      </c>
      <c r="C676" s="20" t="s">
        <v>1225</v>
      </c>
      <c r="D676" s="22" t="s">
        <v>1226</v>
      </c>
      <c r="E676" s="14">
        <v>6</v>
      </c>
      <c r="F676" s="20" t="s">
        <v>600</v>
      </c>
      <c r="G676" s="22">
        <v>1719319913</v>
      </c>
      <c r="H676" s="17"/>
    </row>
    <row r="677" spans="1:8" ht="21.95" customHeight="1" x14ac:dyDescent="0.3">
      <c r="A677" s="11">
        <v>673</v>
      </c>
      <c r="B677" s="22" t="str">
        <f>T("01270079299")</f>
        <v>01270079299</v>
      </c>
      <c r="C677" s="20" t="s">
        <v>1138</v>
      </c>
      <c r="D677" s="22" t="s">
        <v>1228</v>
      </c>
      <c r="E677" s="14">
        <v>6</v>
      </c>
      <c r="F677" s="20" t="s">
        <v>600</v>
      </c>
      <c r="G677" s="22">
        <v>1757613864</v>
      </c>
      <c r="H677" s="17"/>
    </row>
    <row r="678" spans="1:8" ht="21.95" customHeight="1" x14ac:dyDescent="0.3">
      <c r="A678" s="11">
        <v>674</v>
      </c>
      <c r="B678" s="22" t="str">
        <f>T("01270080373")</f>
        <v>01270080373</v>
      </c>
      <c r="C678" s="20" t="s">
        <v>1236</v>
      </c>
      <c r="D678" s="22" t="s">
        <v>1237</v>
      </c>
      <c r="E678" s="14">
        <v>6</v>
      </c>
      <c r="F678" s="20" t="s">
        <v>600</v>
      </c>
      <c r="G678" s="22">
        <v>1774486419</v>
      </c>
      <c r="H678" s="17"/>
    </row>
    <row r="679" spans="1:8" ht="21.95" customHeight="1" x14ac:dyDescent="0.3">
      <c r="A679" s="11">
        <v>675</v>
      </c>
      <c r="B679" s="22" t="str">
        <f>T("01270080375")</f>
        <v>01270080375</v>
      </c>
      <c r="C679" s="20" t="s">
        <v>1238</v>
      </c>
      <c r="D679" s="22" t="s">
        <v>1239</v>
      </c>
      <c r="E679" s="14">
        <v>6</v>
      </c>
      <c r="F679" s="20" t="s">
        <v>600</v>
      </c>
      <c r="G679" s="22">
        <v>1706702461</v>
      </c>
      <c r="H679" s="17"/>
    </row>
    <row r="680" spans="1:8" ht="21.95" customHeight="1" x14ac:dyDescent="0.3">
      <c r="A680" s="11">
        <v>676</v>
      </c>
      <c r="B680" s="22" t="str">
        <f>T("01270081801")</f>
        <v>01270081801</v>
      </c>
      <c r="C680" s="20" t="s">
        <v>1252</v>
      </c>
      <c r="D680" s="22" t="s">
        <v>1253</v>
      </c>
      <c r="E680" s="14">
        <v>6</v>
      </c>
      <c r="F680" s="20" t="s">
        <v>600</v>
      </c>
      <c r="G680" s="22">
        <v>1744578097</v>
      </c>
      <c r="H680" s="17"/>
    </row>
    <row r="681" spans="1:8" ht="21.95" customHeight="1" x14ac:dyDescent="0.3">
      <c r="A681" s="11">
        <v>677</v>
      </c>
      <c r="B681" s="22" t="str">
        <f>T("01270090346")</f>
        <v>01270090346</v>
      </c>
      <c r="C681" s="20" t="s">
        <v>1292</v>
      </c>
      <c r="D681" s="22" t="s">
        <v>1293</v>
      </c>
      <c r="E681" s="14">
        <v>6</v>
      </c>
      <c r="F681" s="20" t="s">
        <v>600</v>
      </c>
      <c r="G681" s="22">
        <v>1885342266</v>
      </c>
      <c r="H681" s="17"/>
    </row>
    <row r="682" spans="1:8" ht="21.95" customHeight="1" x14ac:dyDescent="0.3">
      <c r="A682" s="11">
        <v>678</v>
      </c>
      <c r="B682" s="22" t="str">
        <f>T("01270090972")</f>
        <v>01270090972</v>
      </c>
      <c r="C682" s="20" t="s">
        <v>1340</v>
      </c>
      <c r="D682" s="22" t="s">
        <v>1341</v>
      </c>
      <c r="E682" s="14">
        <v>6</v>
      </c>
      <c r="F682" s="20" t="s">
        <v>600</v>
      </c>
      <c r="G682" s="22">
        <v>1777046217</v>
      </c>
      <c r="H682" s="17"/>
    </row>
    <row r="683" spans="1:8" ht="21.95" customHeight="1" x14ac:dyDescent="0.3">
      <c r="A683" s="11">
        <v>679</v>
      </c>
      <c r="B683" s="22" t="str">
        <f>T("01270093320")</f>
        <v>01270093320</v>
      </c>
      <c r="C683" s="20" t="s">
        <v>1350</v>
      </c>
      <c r="D683" s="22" t="s">
        <v>1351</v>
      </c>
      <c r="E683" s="14">
        <v>6</v>
      </c>
      <c r="F683" s="20" t="s">
        <v>600</v>
      </c>
      <c r="G683" s="22">
        <v>1761195409</v>
      </c>
      <c r="H683" s="17"/>
    </row>
    <row r="684" spans="1:8" ht="21.95" customHeight="1" x14ac:dyDescent="0.3">
      <c r="A684" s="11">
        <v>680</v>
      </c>
      <c r="B684" s="22" t="str">
        <f>T("01270104784")</f>
        <v>01270104784</v>
      </c>
      <c r="C684" s="20" t="s">
        <v>1390</v>
      </c>
      <c r="D684" s="22" t="s">
        <v>1391</v>
      </c>
      <c r="E684" s="14">
        <v>6</v>
      </c>
      <c r="F684" s="20" t="s">
        <v>1392</v>
      </c>
      <c r="G684" s="22">
        <v>1745574004</v>
      </c>
      <c r="H684" s="17"/>
    </row>
    <row r="685" spans="1:8" ht="21.95" customHeight="1" x14ac:dyDescent="0.3">
      <c r="A685" s="11">
        <v>681</v>
      </c>
      <c r="B685" s="22" t="str">
        <f>T("01270104787")</f>
        <v>01270104787</v>
      </c>
      <c r="C685" s="20" t="s">
        <v>1396</v>
      </c>
      <c r="D685" s="22" t="s">
        <v>973</v>
      </c>
      <c r="E685" s="14">
        <v>6</v>
      </c>
      <c r="F685" s="20" t="s">
        <v>1392</v>
      </c>
      <c r="G685" s="22">
        <v>1311996235</v>
      </c>
      <c r="H685" s="17"/>
    </row>
    <row r="686" spans="1:8" ht="21.95" customHeight="1" x14ac:dyDescent="0.3">
      <c r="A686" s="11">
        <v>682</v>
      </c>
      <c r="B686" s="22" t="str">
        <f>T("01270118119")</f>
        <v>01270118119</v>
      </c>
      <c r="C686" s="20" t="s">
        <v>1431</v>
      </c>
      <c r="D686" s="22" t="s">
        <v>1432</v>
      </c>
      <c r="E686" s="14">
        <v>6</v>
      </c>
      <c r="F686" s="20" t="s">
        <v>600</v>
      </c>
      <c r="G686" s="22">
        <v>1774765036</v>
      </c>
      <c r="H686" s="17"/>
    </row>
    <row r="687" spans="1:8" ht="21.95" customHeight="1" x14ac:dyDescent="0.3">
      <c r="A687" s="11">
        <v>683</v>
      </c>
      <c r="B687" s="22" t="str">
        <f>T("01270119755")</f>
        <v>01270119755</v>
      </c>
      <c r="C687" s="20" t="s">
        <v>1445</v>
      </c>
      <c r="D687" s="22" t="s">
        <v>1446</v>
      </c>
      <c r="E687" s="14">
        <v>6</v>
      </c>
      <c r="F687" s="20" t="s">
        <v>600</v>
      </c>
      <c r="G687" s="22">
        <v>1773612826</v>
      </c>
      <c r="H687" s="17"/>
    </row>
    <row r="688" spans="1:8" ht="21.95" customHeight="1" x14ac:dyDescent="0.3">
      <c r="A688" s="11">
        <v>684</v>
      </c>
      <c r="B688" s="22" t="str">
        <f>T("01270125257")</f>
        <v>01270125257</v>
      </c>
      <c r="C688" s="20" t="s">
        <v>1497</v>
      </c>
      <c r="D688" s="22" t="s">
        <v>54</v>
      </c>
      <c r="E688" s="14">
        <v>6</v>
      </c>
      <c r="F688" s="20" t="s">
        <v>600</v>
      </c>
      <c r="G688" s="22">
        <v>1798256717</v>
      </c>
      <c r="H688" s="17"/>
    </row>
    <row r="689" spans="1:8" ht="21.95" customHeight="1" x14ac:dyDescent="0.3">
      <c r="A689" s="11">
        <v>685</v>
      </c>
      <c r="B689" s="22" t="str">
        <f>T("01270125258")</f>
        <v>01270125258</v>
      </c>
      <c r="C689" s="20" t="s">
        <v>1498</v>
      </c>
      <c r="D689" s="22" t="s">
        <v>199</v>
      </c>
      <c r="E689" s="14">
        <v>6</v>
      </c>
      <c r="F689" s="20" t="s">
        <v>600</v>
      </c>
      <c r="G689" s="22">
        <v>1736504316</v>
      </c>
      <c r="H689" s="17"/>
    </row>
    <row r="690" spans="1:8" ht="21.95" customHeight="1" x14ac:dyDescent="0.3">
      <c r="A690" s="11">
        <v>686</v>
      </c>
      <c r="B690" s="22" t="str">
        <f>T("01270125264")</f>
        <v>01270125264</v>
      </c>
      <c r="C690" s="20" t="s">
        <v>1505</v>
      </c>
      <c r="D690" s="22" t="s">
        <v>1506</v>
      </c>
      <c r="E690" s="14">
        <v>6</v>
      </c>
      <c r="F690" s="20" t="s">
        <v>600</v>
      </c>
      <c r="G690" s="22">
        <v>1787922952</v>
      </c>
      <c r="H690" s="17"/>
    </row>
    <row r="691" spans="1:8" ht="21.95" customHeight="1" x14ac:dyDescent="0.3">
      <c r="A691" s="11">
        <v>687</v>
      </c>
      <c r="B691" s="22" t="str">
        <f>T("01270125270")</f>
        <v>01270125270</v>
      </c>
      <c r="C691" s="20" t="s">
        <v>1147</v>
      </c>
      <c r="D691" s="22" t="s">
        <v>1515</v>
      </c>
      <c r="E691" s="14">
        <v>6</v>
      </c>
      <c r="F691" s="20" t="s">
        <v>906</v>
      </c>
      <c r="G691" s="22">
        <v>1717242355</v>
      </c>
      <c r="H691" s="17"/>
    </row>
    <row r="692" spans="1:8" ht="21.95" customHeight="1" x14ac:dyDescent="0.3">
      <c r="A692" s="11">
        <v>688</v>
      </c>
      <c r="B692" s="22" t="str">
        <f>T("01270125272")</f>
        <v>01270125272</v>
      </c>
      <c r="C692" s="20" t="s">
        <v>1518</v>
      </c>
      <c r="D692" s="22" t="s">
        <v>1519</v>
      </c>
      <c r="E692" s="14">
        <v>6</v>
      </c>
      <c r="F692" s="20" t="s">
        <v>600</v>
      </c>
      <c r="G692" s="22">
        <v>1764175588</v>
      </c>
      <c r="H692" s="17"/>
    </row>
    <row r="693" spans="1:8" ht="21.95" customHeight="1" x14ac:dyDescent="0.3">
      <c r="A693" s="11">
        <v>689</v>
      </c>
      <c r="B693" s="22" t="str">
        <f>T("01270125284")</f>
        <v>01270125284</v>
      </c>
      <c r="C693" s="20" t="s">
        <v>1539</v>
      </c>
      <c r="D693" s="22" t="s">
        <v>1540</v>
      </c>
      <c r="E693" s="14">
        <v>6</v>
      </c>
      <c r="F693" s="20" t="s">
        <v>600</v>
      </c>
      <c r="G693" s="22">
        <v>1743777809</v>
      </c>
      <c r="H693" s="17"/>
    </row>
    <row r="694" spans="1:8" ht="21.95" customHeight="1" x14ac:dyDescent="0.3">
      <c r="A694" s="11">
        <v>690</v>
      </c>
      <c r="B694" s="22" t="str">
        <f>T("01270125287")</f>
        <v>01270125287</v>
      </c>
      <c r="C694" s="20" t="s">
        <v>650</v>
      </c>
      <c r="D694" s="22" t="s">
        <v>1545</v>
      </c>
      <c r="E694" s="14">
        <v>6</v>
      </c>
      <c r="F694" s="20" t="s">
        <v>600</v>
      </c>
      <c r="G694" s="22">
        <v>1781050676</v>
      </c>
      <c r="H694" s="17"/>
    </row>
    <row r="695" spans="1:8" ht="21.95" customHeight="1" x14ac:dyDescent="0.3">
      <c r="A695" s="11">
        <v>691</v>
      </c>
      <c r="B695" s="22" t="str">
        <f>T("01270125291")</f>
        <v>01270125291</v>
      </c>
      <c r="C695" s="20" t="s">
        <v>1550</v>
      </c>
      <c r="D695" s="22" t="s">
        <v>537</v>
      </c>
      <c r="E695" s="14">
        <v>6</v>
      </c>
      <c r="F695" s="20" t="s">
        <v>600</v>
      </c>
      <c r="G695" s="22">
        <v>1313217531</v>
      </c>
      <c r="H695" s="17"/>
    </row>
    <row r="696" spans="1:8" ht="21.95" customHeight="1" x14ac:dyDescent="0.3">
      <c r="A696" s="11">
        <v>692</v>
      </c>
      <c r="B696" s="22" t="str">
        <f>T("01270125311")</f>
        <v>01270125311</v>
      </c>
      <c r="C696" s="20" t="s">
        <v>1588</v>
      </c>
      <c r="D696" s="22" t="s">
        <v>690</v>
      </c>
      <c r="E696" s="14">
        <v>6</v>
      </c>
      <c r="F696" s="20" t="s">
        <v>600</v>
      </c>
      <c r="G696" s="22">
        <v>1319185842</v>
      </c>
      <c r="H696" s="17"/>
    </row>
    <row r="697" spans="1:8" ht="21.95" customHeight="1" x14ac:dyDescent="0.3">
      <c r="A697" s="11">
        <v>693</v>
      </c>
      <c r="B697" s="22" t="str">
        <f>T("01270125314")</f>
        <v>01270125314</v>
      </c>
      <c r="C697" s="20" t="s">
        <v>1592</v>
      </c>
      <c r="D697" s="22" t="s">
        <v>1593</v>
      </c>
      <c r="E697" s="14">
        <v>6</v>
      </c>
      <c r="F697" s="20" t="s">
        <v>600</v>
      </c>
      <c r="G697" s="22">
        <v>1751956398</v>
      </c>
      <c r="H697" s="17"/>
    </row>
    <row r="698" spans="1:8" ht="21.95" customHeight="1" x14ac:dyDescent="0.3">
      <c r="A698" s="11">
        <v>694</v>
      </c>
      <c r="B698" s="22" t="str">
        <f>T("01270125318")</f>
        <v>01270125318</v>
      </c>
      <c r="C698" s="20" t="s">
        <v>604</v>
      </c>
      <c r="D698" s="22" t="s">
        <v>1598</v>
      </c>
      <c r="E698" s="14">
        <v>6</v>
      </c>
      <c r="F698" s="20" t="s">
        <v>600</v>
      </c>
      <c r="G698" s="22">
        <v>1305731390</v>
      </c>
      <c r="H698" s="17"/>
    </row>
    <row r="699" spans="1:8" ht="21.95" customHeight="1" x14ac:dyDescent="0.3">
      <c r="A699" s="11">
        <v>695</v>
      </c>
      <c r="B699" s="22" t="str">
        <f>T("01270125319")</f>
        <v>01270125319</v>
      </c>
      <c r="C699" s="20" t="s">
        <v>1599</v>
      </c>
      <c r="D699" s="22" t="s">
        <v>1600</v>
      </c>
      <c r="E699" s="14">
        <v>6</v>
      </c>
      <c r="F699" s="20" t="s">
        <v>600</v>
      </c>
      <c r="G699" s="22">
        <v>1875322359</v>
      </c>
      <c r="H699" s="17"/>
    </row>
    <row r="700" spans="1:8" ht="21.95" customHeight="1" x14ac:dyDescent="0.3">
      <c r="A700" s="11">
        <v>696</v>
      </c>
      <c r="B700" s="22" t="str">
        <f>T("01270125320")</f>
        <v>01270125320</v>
      </c>
      <c r="C700" s="20" t="s">
        <v>1601</v>
      </c>
      <c r="D700" s="22" t="s">
        <v>1602</v>
      </c>
      <c r="E700" s="14">
        <v>6</v>
      </c>
      <c r="F700" s="20" t="s">
        <v>600</v>
      </c>
      <c r="G700" s="22">
        <v>1763201798</v>
      </c>
      <c r="H700" s="17"/>
    </row>
    <row r="701" spans="1:8" ht="21.95" customHeight="1" x14ac:dyDescent="0.3">
      <c r="A701" s="11">
        <v>697</v>
      </c>
      <c r="B701" s="22" t="str">
        <f>T("01270125322")</f>
        <v>01270125322</v>
      </c>
      <c r="C701" s="20" t="s">
        <v>1604</v>
      </c>
      <c r="D701" s="22" t="s">
        <v>1605</v>
      </c>
      <c r="E701" s="14">
        <v>6</v>
      </c>
      <c r="F701" s="20" t="s">
        <v>600</v>
      </c>
      <c r="G701" s="22">
        <v>1762709632</v>
      </c>
      <c r="H701" s="17"/>
    </row>
    <row r="702" spans="1:8" ht="21.95" customHeight="1" x14ac:dyDescent="0.3">
      <c r="A702" s="11">
        <v>698</v>
      </c>
      <c r="B702" s="22" t="str">
        <f>T("01270125325")</f>
        <v>01270125325</v>
      </c>
      <c r="C702" s="20" t="s">
        <v>1610</v>
      </c>
      <c r="D702" s="22" t="s">
        <v>1611</v>
      </c>
      <c r="E702" s="14">
        <v>6</v>
      </c>
      <c r="F702" s="20" t="s">
        <v>600</v>
      </c>
      <c r="G702" s="22">
        <v>1312178430</v>
      </c>
      <c r="H702" s="17"/>
    </row>
    <row r="703" spans="1:8" ht="21.95" customHeight="1" x14ac:dyDescent="0.3">
      <c r="A703" s="11">
        <v>699</v>
      </c>
      <c r="B703" s="22" t="str">
        <f>T("01270125326")</f>
        <v>01270125326</v>
      </c>
      <c r="C703" s="20" t="s">
        <v>1612</v>
      </c>
      <c r="D703" s="22" t="s">
        <v>1613</v>
      </c>
      <c r="E703" s="14">
        <v>6</v>
      </c>
      <c r="F703" s="20" t="s">
        <v>600</v>
      </c>
      <c r="G703" s="22">
        <v>1310283960</v>
      </c>
      <c r="H703" s="17"/>
    </row>
    <row r="704" spans="1:8" ht="21.95" customHeight="1" x14ac:dyDescent="0.3">
      <c r="A704" s="11">
        <v>700</v>
      </c>
      <c r="B704" s="22" t="str">
        <f>T("01270125327")</f>
        <v>01270125327</v>
      </c>
      <c r="C704" s="20" t="s">
        <v>1614</v>
      </c>
      <c r="D704" s="22" t="s">
        <v>1615</v>
      </c>
      <c r="E704" s="14">
        <v>6</v>
      </c>
      <c r="F704" s="20" t="s">
        <v>600</v>
      </c>
      <c r="G704" s="22">
        <v>1745326060</v>
      </c>
      <c r="H704" s="17"/>
    </row>
    <row r="705" spans="1:8" ht="21.95" customHeight="1" x14ac:dyDescent="0.3">
      <c r="A705" s="11">
        <v>701</v>
      </c>
      <c r="B705" s="22" t="str">
        <f>T("01270125328")</f>
        <v>01270125328</v>
      </c>
      <c r="C705" s="20" t="s">
        <v>1616</v>
      </c>
      <c r="D705" s="22" t="s">
        <v>1617</v>
      </c>
      <c r="E705" s="14">
        <v>6</v>
      </c>
      <c r="F705" s="20" t="s">
        <v>600</v>
      </c>
      <c r="G705" s="22">
        <v>1774029841</v>
      </c>
      <c r="H705" s="17"/>
    </row>
    <row r="706" spans="1:8" ht="21.95" customHeight="1" x14ac:dyDescent="0.3">
      <c r="A706" s="11">
        <v>702</v>
      </c>
      <c r="B706" s="22" t="str">
        <f>T("01270125329")</f>
        <v>01270125329</v>
      </c>
      <c r="C706" s="20" t="s">
        <v>1618</v>
      </c>
      <c r="D706" s="22" t="s">
        <v>507</v>
      </c>
      <c r="E706" s="14">
        <v>6</v>
      </c>
      <c r="F706" s="20" t="s">
        <v>600</v>
      </c>
      <c r="G706" s="22">
        <v>1517845153</v>
      </c>
      <c r="H706" s="17"/>
    </row>
    <row r="707" spans="1:8" ht="21.95" customHeight="1" x14ac:dyDescent="0.3">
      <c r="A707" s="11">
        <v>703</v>
      </c>
      <c r="B707" s="22" t="str">
        <f>T("01270125331")</f>
        <v>01270125331</v>
      </c>
      <c r="C707" s="20" t="s">
        <v>1621</v>
      </c>
      <c r="D707" s="22" t="s">
        <v>827</v>
      </c>
      <c r="E707" s="14">
        <v>6</v>
      </c>
      <c r="F707" s="20" t="s">
        <v>600</v>
      </c>
      <c r="G707" s="22">
        <v>1751533476</v>
      </c>
      <c r="H707" s="17"/>
    </row>
    <row r="708" spans="1:8" ht="21.95" customHeight="1" x14ac:dyDescent="0.3">
      <c r="A708" s="11">
        <v>704</v>
      </c>
      <c r="B708" s="22" t="str">
        <f>T("01270125332")</f>
        <v>01270125332</v>
      </c>
      <c r="C708" s="20" t="s">
        <v>1622</v>
      </c>
      <c r="D708" s="22" t="s">
        <v>1623</v>
      </c>
      <c r="E708" s="14">
        <v>6</v>
      </c>
      <c r="F708" s="20" t="s">
        <v>600</v>
      </c>
      <c r="G708" s="22">
        <v>1722980017</v>
      </c>
      <c r="H708" s="17"/>
    </row>
    <row r="709" spans="1:8" ht="21.95" customHeight="1" x14ac:dyDescent="0.3">
      <c r="A709" s="11">
        <v>705</v>
      </c>
      <c r="B709" s="22" t="str">
        <f>T("01270125333")</f>
        <v>01270125333</v>
      </c>
      <c r="C709" s="20" t="s">
        <v>1624</v>
      </c>
      <c r="D709" s="22" t="s">
        <v>1625</v>
      </c>
      <c r="E709" s="14">
        <v>6</v>
      </c>
      <c r="F709" s="20" t="s">
        <v>600</v>
      </c>
      <c r="G709" s="22">
        <v>1745649683</v>
      </c>
      <c r="H709" s="17"/>
    </row>
    <row r="710" spans="1:8" ht="21.95" customHeight="1" x14ac:dyDescent="0.3">
      <c r="A710" s="11">
        <v>706</v>
      </c>
      <c r="B710" s="22" t="str">
        <f>T("01270125334")</f>
        <v>01270125334</v>
      </c>
      <c r="C710" s="20" t="s">
        <v>1626</v>
      </c>
      <c r="D710" s="22" t="s">
        <v>1627</v>
      </c>
      <c r="E710" s="14">
        <v>6</v>
      </c>
      <c r="F710" s="20" t="s">
        <v>600</v>
      </c>
      <c r="G710" s="22">
        <v>1721242864</v>
      </c>
      <c r="H710" s="17"/>
    </row>
    <row r="711" spans="1:8" ht="21.95" customHeight="1" x14ac:dyDescent="0.3">
      <c r="A711" s="11">
        <v>707</v>
      </c>
      <c r="B711" s="22" t="str">
        <f>T("01270125335")</f>
        <v>01270125335</v>
      </c>
      <c r="C711" s="20" t="s">
        <v>1628</v>
      </c>
      <c r="D711" s="22" t="s">
        <v>1629</v>
      </c>
      <c r="E711" s="14">
        <v>6</v>
      </c>
      <c r="F711" s="20" t="s">
        <v>600</v>
      </c>
      <c r="G711" s="22">
        <v>1796928982</v>
      </c>
      <c r="H711" s="17"/>
    </row>
    <row r="712" spans="1:8" ht="21.95" customHeight="1" x14ac:dyDescent="0.3">
      <c r="A712" s="11">
        <v>708</v>
      </c>
      <c r="B712" s="22" t="str">
        <f>T("01270125338")</f>
        <v>01270125338</v>
      </c>
      <c r="C712" s="20" t="s">
        <v>1632</v>
      </c>
      <c r="D712" s="22" t="s">
        <v>1633</v>
      </c>
      <c r="E712" s="14">
        <v>6</v>
      </c>
      <c r="F712" s="20" t="s">
        <v>600</v>
      </c>
      <c r="G712" s="22">
        <v>1736335070</v>
      </c>
      <c r="H712" s="17"/>
    </row>
    <row r="713" spans="1:8" ht="21.95" customHeight="1" x14ac:dyDescent="0.3">
      <c r="A713" s="11">
        <v>709</v>
      </c>
      <c r="B713" s="22" t="str">
        <f>T("01270125350")</f>
        <v>01270125350</v>
      </c>
      <c r="C713" s="20" t="s">
        <v>1653</v>
      </c>
      <c r="D713" s="22" t="s">
        <v>671</v>
      </c>
      <c r="E713" s="14">
        <v>6</v>
      </c>
      <c r="F713" s="20" t="s">
        <v>600</v>
      </c>
      <c r="G713" s="22">
        <v>1713708089</v>
      </c>
      <c r="H713" s="17"/>
    </row>
    <row r="714" spans="1:8" ht="21.95" customHeight="1" x14ac:dyDescent="0.3">
      <c r="A714" s="11">
        <v>710</v>
      </c>
      <c r="B714" s="22" t="str">
        <f>T("01270125351")</f>
        <v>01270125351</v>
      </c>
      <c r="C714" s="20" t="s">
        <v>1654</v>
      </c>
      <c r="D714" s="22" t="s">
        <v>122</v>
      </c>
      <c r="E714" s="14">
        <v>6</v>
      </c>
      <c r="F714" s="20" t="s">
        <v>600</v>
      </c>
      <c r="G714" s="22">
        <v>1314211863</v>
      </c>
      <c r="H714" s="17"/>
    </row>
    <row r="715" spans="1:8" ht="21.95" customHeight="1" x14ac:dyDescent="0.3">
      <c r="A715" s="11">
        <v>711</v>
      </c>
      <c r="B715" s="22" t="str">
        <f>T("01270125371")</f>
        <v>01270125371</v>
      </c>
      <c r="C715" s="20" t="s">
        <v>1689</v>
      </c>
      <c r="D715" s="22" t="s">
        <v>434</v>
      </c>
      <c r="E715" s="14">
        <v>6</v>
      </c>
      <c r="F715" s="20" t="s">
        <v>600</v>
      </c>
      <c r="G715" s="22">
        <v>1726964215</v>
      </c>
      <c r="H715" s="17"/>
    </row>
    <row r="716" spans="1:8" ht="21.95" customHeight="1" x14ac:dyDescent="0.3">
      <c r="A716" s="11">
        <v>712</v>
      </c>
      <c r="B716" s="22" t="str">
        <f>T("01270125374")</f>
        <v>01270125374</v>
      </c>
      <c r="C716" s="20" t="s">
        <v>1694</v>
      </c>
      <c r="D716" s="22" t="s">
        <v>1695</v>
      </c>
      <c r="E716" s="14">
        <v>6</v>
      </c>
      <c r="F716" s="20" t="s">
        <v>600</v>
      </c>
      <c r="G716" s="22">
        <v>1798617527</v>
      </c>
      <c r="H716" s="17"/>
    </row>
    <row r="717" spans="1:8" ht="21.95" customHeight="1" x14ac:dyDescent="0.3">
      <c r="A717" s="11">
        <v>713</v>
      </c>
      <c r="B717" s="22" t="str">
        <f>T("01270125375")</f>
        <v>01270125375</v>
      </c>
      <c r="C717" s="20" t="s">
        <v>1696</v>
      </c>
      <c r="D717" s="22" t="s">
        <v>1697</v>
      </c>
      <c r="E717" s="14">
        <v>6</v>
      </c>
      <c r="F717" s="20" t="s">
        <v>600</v>
      </c>
      <c r="G717" s="22">
        <v>1310102630</v>
      </c>
      <c r="H717" s="17"/>
    </row>
    <row r="718" spans="1:8" ht="21.95" customHeight="1" x14ac:dyDescent="0.3">
      <c r="A718" s="11">
        <v>714</v>
      </c>
      <c r="B718" s="22" t="str">
        <f>T("01270125376")</f>
        <v>01270125376</v>
      </c>
      <c r="C718" s="20" t="s">
        <v>1698</v>
      </c>
      <c r="D718" s="22" t="s">
        <v>1699</v>
      </c>
      <c r="E718" s="14">
        <v>6</v>
      </c>
      <c r="F718" s="20" t="s">
        <v>600</v>
      </c>
      <c r="G718" s="22">
        <v>1758537914</v>
      </c>
      <c r="H718" s="17"/>
    </row>
    <row r="719" spans="1:8" ht="21.95" customHeight="1" x14ac:dyDescent="0.3">
      <c r="A719" s="11">
        <v>715</v>
      </c>
      <c r="B719" s="22" t="str">
        <f>T("01270125384")</f>
        <v>01270125384</v>
      </c>
      <c r="C719" s="20" t="s">
        <v>1711</v>
      </c>
      <c r="D719" s="22" t="s">
        <v>1712</v>
      </c>
      <c r="E719" s="14">
        <v>6</v>
      </c>
      <c r="F719" s="20" t="s">
        <v>600</v>
      </c>
      <c r="G719" s="22">
        <v>1773878116</v>
      </c>
      <c r="H719" s="17"/>
    </row>
    <row r="720" spans="1:8" ht="21.95" customHeight="1" x14ac:dyDescent="0.3">
      <c r="A720" s="11">
        <v>716</v>
      </c>
      <c r="B720" s="22" t="str">
        <f>T("01270125386")</f>
        <v>01270125386</v>
      </c>
      <c r="C720" s="20" t="s">
        <v>1715</v>
      </c>
      <c r="D720" s="22" t="s">
        <v>1716</v>
      </c>
      <c r="E720" s="14">
        <v>6</v>
      </c>
      <c r="F720" s="20" t="s">
        <v>600</v>
      </c>
      <c r="G720" s="22">
        <v>1736721531</v>
      </c>
      <c r="H720" s="17"/>
    </row>
    <row r="721" spans="1:8" ht="21.95" customHeight="1" x14ac:dyDescent="0.3">
      <c r="A721" s="11">
        <v>717</v>
      </c>
      <c r="B721" s="22" t="str">
        <f>T("01270125387")</f>
        <v>01270125387</v>
      </c>
      <c r="C721" s="20" t="s">
        <v>689</v>
      </c>
      <c r="D721" s="22" t="s">
        <v>1717</v>
      </c>
      <c r="E721" s="14">
        <v>6</v>
      </c>
      <c r="F721" s="20" t="s">
        <v>600</v>
      </c>
      <c r="G721" s="22">
        <v>1719666451</v>
      </c>
      <c r="H721" s="17"/>
    </row>
    <row r="722" spans="1:8" ht="21.95" customHeight="1" x14ac:dyDescent="0.3">
      <c r="A722" s="11">
        <v>718</v>
      </c>
      <c r="B722" s="22" t="str">
        <f>T("01270125388")</f>
        <v>01270125388</v>
      </c>
      <c r="C722" s="20" t="s">
        <v>1718</v>
      </c>
      <c r="D722" s="22" t="s">
        <v>1633</v>
      </c>
      <c r="E722" s="14">
        <v>6</v>
      </c>
      <c r="F722" s="20" t="s">
        <v>600</v>
      </c>
      <c r="G722" s="22">
        <v>1773939414</v>
      </c>
      <c r="H722" s="17"/>
    </row>
    <row r="723" spans="1:8" ht="21.95" customHeight="1" x14ac:dyDescent="0.3">
      <c r="A723" s="11">
        <v>719</v>
      </c>
      <c r="B723" s="22" t="str">
        <f>T("01270125390")</f>
        <v>01270125390</v>
      </c>
      <c r="C723" s="20" t="s">
        <v>1720</v>
      </c>
      <c r="D723" s="22" t="s">
        <v>1721</v>
      </c>
      <c r="E723" s="14">
        <v>6</v>
      </c>
      <c r="F723" s="20" t="s">
        <v>600</v>
      </c>
      <c r="G723" s="22">
        <v>1763760364</v>
      </c>
      <c r="H723" s="17"/>
    </row>
    <row r="724" spans="1:8" ht="21.95" customHeight="1" x14ac:dyDescent="0.3">
      <c r="A724" s="11">
        <v>720</v>
      </c>
      <c r="B724" s="22" t="str">
        <f>T("01270125391")</f>
        <v>01270125391</v>
      </c>
      <c r="C724" s="20" t="s">
        <v>779</v>
      </c>
      <c r="D724" s="22" t="s">
        <v>1722</v>
      </c>
      <c r="E724" s="14">
        <v>6</v>
      </c>
      <c r="F724" s="20" t="s">
        <v>600</v>
      </c>
      <c r="G724" s="22">
        <v>1757574567</v>
      </c>
      <c r="H724" s="17"/>
    </row>
    <row r="725" spans="1:8" ht="21.95" customHeight="1" x14ac:dyDescent="0.3">
      <c r="A725" s="11">
        <v>721</v>
      </c>
      <c r="B725" s="22" t="str">
        <f>T("01270125394")</f>
        <v>01270125394</v>
      </c>
      <c r="C725" s="20" t="s">
        <v>1725</v>
      </c>
      <c r="D725" s="22" t="s">
        <v>1726</v>
      </c>
      <c r="E725" s="14">
        <v>6</v>
      </c>
      <c r="F725" s="20" t="s">
        <v>600</v>
      </c>
      <c r="G725" s="22">
        <v>1767610769</v>
      </c>
      <c r="H725" s="17"/>
    </row>
    <row r="726" spans="1:8" ht="21.95" customHeight="1" x14ac:dyDescent="0.3">
      <c r="A726" s="11">
        <v>722</v>
      </c>
      <c r="B726" s="22" t="str">
        <f>T("01270125397")</f>
        <v>01270125397</v>
      </c>
      <c r="C726" s="20" t="s">
        <v>1730</v>
      </c>
      <c r="D726" s="22" t="s">
        <v>174</v>
      </c>
      <c r="E726" s="14">
        <v>6</v>
      </c>
      <c r="F726" s="20" t="s">
        <v>600</v>
      </c>
      <c r="G726" s="22">
        <v>1791326101</v>
      </c>
      <c r="H726" s="17"/>
    </row>
    <row r="727" spans="1:8" ht="21.95" customHeight="1" x14ac:dyDescent="0.3">
      <c r="A727" s="11">
        <v>723</v>
      </c>
      <c r="B727" s="22" t="str">
        <f>T("01270125402")</f>
        <v>01270125402</v>
      </c>
      <c r="C727" s="20" t="s">
        <v>907</v>
      </c>
      <c r="D727" s="22" t="s">
        <v>1738</v>
      </c>
      <c r="E727" s="14">
        <v>6</v>
      </c>
      <c r="F727" s="20" t="s">
        <v>600</v>
      </c>
      <c r="G727" s="22">
        <v>1765577637</v>
      </c>
      <c r="H727" s="17"/>
    </row>
    <row r="728" spans="1:8" ht="21.95" customHeight="1" x14ac:dyDescent="0.3">
      <c r="A728" s="11">
        <v>724</v>
      </c>
      <c r="B728" s="22" t="str">
        <f>T("01270125412")</f>
        <v>01270125412</v>
      </c>
      <c r="C728" s="20" t="s">
        <v>1750</v>
      </c>
      <c r="D728" s="22" t="s">
        <v>1751</v>
      </c>
      <c r="E728" s="14">
        <v>6</v>
      </c>
      <c r="F728" s="20" t="s">
        <v>600</v>
      </c>
      <c r="G728" s="22">
        <v>1725768925</v>
      </c>
      <c r="H728" s="17"/>
    </row>
    <row r="729" spans="1:8" ht="21.95" customHeight="1" x14ac:dyDescent="0.3">
      <c r="A729" s="11">
        <v>725</v>
      </c>
      <c r="B729" s="22" t="str">
        <f>T("01270125414")</f>
        <v>01270125414</v>
      </c>
      <c r="C729" s="20" t="s">
        <v>1754</v>
      </c>
      <c r="D729" s="22" t="s">
        <v>1755</v>
      </c>
      <c r="E729" s="14">
        <v>6</v>
      </c>
      <c r="F729" s="20" t="s">
        <v>600</v>
      </c>
      <c r="G729" s="22">
        <v>1797990500</v>
      </c>
      <c r="H729" s="17"/>
    </row>
    <row r="730" spans="1:8" ht="21.95" customHeight="1" x14ac:dyDescent="0.3">
      <c r="A730" s="11">
        <v>726</v>
      </c>
      <c r="B730" s="22" t="str">
        <f>T("01270125416")</f>
        <v>01270125416</v>
      </c>
      <c r="C730" s="20" t="s">
        <v>1758</v>
      </c>
      <c r="D730" s="22" t="s">
        <v>1759</v>
      </c>
      <c r="E730" s="14">
        <v>6</v>
      </c>
      <c r="F730" s="20" t="s">
        <v>600</v>
      </c>
      <c r="G730" s="22">
        <v>1312177387</v>
      </c>
      <c r="H730" s="17"/>
    </row>
    <row r="731" spans="1:8" ht="21.95" customHeight="1" x14ac:dyDescent="0.3">
      <c r="A731" s="11">
        <v>727</v>
      </c>
      <c r="B731" s="22" t="str">
        <f>T("01270125433")</f>
        <v>01270125433</v>
      </c>
      <c r="C731" s="20" t="s">
        <v>1784</v>
      </c>
      <c r="D731" s="22" t="s">
        <v>507</v>
      </c>
      <c r="E731" s="14">
        <v>6</v>
      </c>
      <c r="F731" s="20" t="s">
        <v>600</v>
      </c>
      <c r="G731" s="22">
        <v>1794909076</v>
      </c>
      <c r="H731" s="17"/>
    </row>
    <row r="732" spans="1:8" ht="21.95" customHeight="1" x14ac:dyDescent="0.3">
      <c r="A732" s="11">
        <v>728</v>
      </c>
      <c r="B732" s="22" t="str">
        <f>T("01270125437")</f>
        <v>01270125437</v>
      </c>
      <c r="C732" s="20" t="s">
        <v>1790</v>
      </c>
      <c r="D732" s="22" t="s">
        <v>1791</v>
      </c>
      <c r="E732" s="14">
        <v>6</v>
      </c>
      <c r="F732" s="20" t="s">
        <v>600</v>
      </c>
      <c r="G732" s="22">
        <v>1782814456</v>
      </c>
      <c r="H732" s="17"/>
    </row>
    <row r="733" spans="1:8" ht="21.95" customHeight="1" x14ac:dyDescent="0.3">
      <c r="A733" s="11">
        <v>729</v>
      </c>
      <c r="B733" s="22" t="str">
        <f>T("01270125438")</f>
        <v>01270125438</v>
      </c>
      <c r="C733" s="20" t="s">
        <v>1792</v>
      </c>
      <c r="D733" s="22" t="s">
        <v>1793</v>
      </c>
      <c r="E733" s="14">
        <v>6</v>
      </c>
      <c r="F733" s="20" t="s">
        <v>600</v>
      </c>
      <c r="G733" s="22">
        <v>1726279495</v>
      </c>
      <c r="H733" s="17"/>
    </row>
    <row r="734" spans="1:8" ht="21.95" customHeight="1" x14ac:dyDescent="0.3">
      <c r="A734" s="11">
        <v>730</v>
      </c>
      <c r="B734" s="22" t="str">
        <f>T("01270125439")</f>
        <v>01270125439</v>
      </c>
      <c r="C734" s="20" t="s">
        <v>1794</v>
      </c>
      <c r="D734" s="22" t="s">
        <v>1795</v>
      </c>
      <c r="E734" s="14">
        <v>6</v>
      </c>
      <c r="F734" s="20" t="s">
        <v>600</v>
      </c>
      <c r="G734" s="22">
        <v>1735824246</v>
      </c>
      <c r="H734" s="17"/>
    </row>
    <row r="735" spans="1:8" ht="21.95" customHeight="1" x14ac:dyDescent="0.3">
      <c r="A735" s="11">
        <v>731</v>
      </c>
      <c r="B735" s="22" t="str">
        <f>T("01270125442")</f>
        <v>01270125442</v>
      </c>
      <c r="C735" s="20" t="s">
        <v>1800</v>
      </c>
      <c r="D735" s="22" t="s">
        <v>1801</v>
      </c>
      <c r="E735" s="14">
        <v>6</v>
      </c>
      <c r="F735" s="20" t="s">
        <v>600</v>
      </c>
      <c r="G735" s="22">
        <v>1774444181</v>
      </c>
      <c r="H735" s="17"/>
    </row>
    <row r="736" spans="1:8" ht="21.95" customHeight="1" x14ac:dyDescent="0.3">
      <c r="A736" s="11">
        <v>732</v>
      </c>
      <c r="B736" s="22" t="str">
        <f>T("01270125443")</f>
        <v>01270125443</v>
      </c>
      <c r="C736" s="20" t="s">
        <v>1802</v>
      </c>
      <c r="D736" s="22" t="s">
        <v>1217</v>
      </c>
      <c r="E736" s="14">
        <v>6</v>
      </c>
      <c r="F736" s="20" t="s">
        <v>600</v>
      </c>
      <c r="G736" s="22">
        <v>1761318397</v>
      </c>
      <c r="H736" s="17"/>
    </row>
    <row r="737" spans="1:8" ht="21.95" customHeight="1" x14ac:dyDescent="0.3">
      <c r="A737" s="11">
        <v>733</v>
      </c>
      <c r="B737" s="22" t="str">
        <f>T("01270125444")</f>
        <v>01270125444</v>
      </c>
      <c r="C737" s="20" t="s">
        <v>1803</v>
      </c>
      <c r="D737" s="22" t="s">
        <v>1804</v>
      </c>
      <c r="E737" s="14">
        <v>6</v>
      </c>
      <c r="F737" s="20" t="s">
        <v>600</v>
      </c>
      <c r="G737" s="22">
        <v>1705818396</v>
      </c>
      <c r="H737" s="17"/>
    </row>
    <row r="738" spans="1:8" ht="21.95" customHeight="1" x14ac:dyDescent="0.3">
      <c r="A738" s="11">
        <v>734</v>
      </c>
      <c r="B738" s="22" t="str">
        <f>T("01270125449")</f>
        <v>01270125449</v>
      </c>
      <c r="C738" s="20" t="s">
        <v>1810</v>
      </c>
      <c r="D738" s="22" t="s">
        <v>1811</v>
      </c>
      <c r="E738" s="14">
        <v>6</v>
      </c>
      <c r="F738" s="20" t="s">
        <v>600</v>
      </c>
      <c r="G738" s="22">
        <v>1793910711</v>
      </c>
      <c r="H738" s="17"/>
    </row>
    <row r="739" spans="1:8" ht="21.95" customHeight="1" x14ac:dyDescent="0.3">
      <c r="A739" s="11">
        <v>735</v>
      </c>
      <c r="B739" s="22" t="str">
        <f>T("01270125460")</f>
        <v>01270125460</v>
      </c>
      <c r="C739" s="20" t="s">
        <v>1827</v>
      </c>
      <c r="D739" s="22" t="s">
        <v>1507</v>
      </c>
      <c r="E739" s="14">
        <v>6</v>
      </c>
      <c r="F739" s="20" t="s">
        <v>600</v>
      </c>
      <c r="G739" s="22">
        <v>1741964664</v>
      </c>
      <c r="H739" s="17"/>
    </row>
    <row r="740" spans="1:8" ht="21.95" customHeight="1" x14ac:dyDescent="0.3">
      <c r="A740" s="11">
        <v>736</v>
      </c>
      <c r="B740" s="22" t="str">
        <f>T("01270125466")</f>
        <v>01270125466</v>
      </c>
      <c r="C740" s="20" t="s">
        <v>1837</v>
      </c>
      <c r="D740" s="22" t="s">
        <v>1838</v>
      </c>
      <c r="E740" s="14">
        <v>6</v>
      </c>
      <c r="F740" s="20" t="s">
        <v>600</v>
      </c>
      <c r="G740" s="22">
        <v>1749412044</v>
      </c>
      <c r="H740" s="17"/>
    </row>
    <row r="741" spans="1:8" ht="21.95" customHeight="1" x14ac:dyDescent="0.3">
      <c r="A741" s="11">
        <v>737</v>
      </c>
      <c r="B741" s="22" t="str">
        <f>T("01270125467")</f>
        <v>01270125467</v>
      </c>
      <c r="C741" s="20" t="s">
        <v>1839</v>
      </c>
      <c r="D741" s="22" t="s">
        <v>1840</v>
      </c>
      <c r="E741" s="14">
        <v>6</v>
      </c>
      <c r="F741" s="20" t="s">
        <v>600</v>
      </c>
      <c r="G741" s="22">
        <v>1780380867</v>
      </c>
      <c r="H741" s="17"/>
    </row>
    <row r="742" spans="1:8" ht="21.95" customHeight="1" x14ac:dyDescent="0.3">
      <c r="A742" s="11">
        <v>738</v>
      </c>
      <c r="B742" s="22" t="str">
        <f>T("01270125468")</f>
        <v>01270125468</v>
      </c>
      <c r="C742" s="20" t="s">
        <v>1622</v>
      </c>
      <c r="D742" s="22" t="s">
        <v>1841</v>
      </c>
      <c r="E742" s="14">
        <v>6</v>
      </c>
      <c r="F742" s="20" t="s">
        <v>600</v>
      </c>
      <c r="G742" s="22">
        <v>1748204857</v>
      </c>
      <c r="H742" s="17"/>
    </row>
    <row r="743" spans="1:8" ht="21.95" customHeight="1" x14ac:dyDescent="0.3">
      <c r="A743" s="11">
        <v>739</v>
      </c>
      <c r="B743" s="22" t="str">
        <f>T("01270125469")</f>
        <v>01270125469</v>
      </c>
      <c r="C743" s="20" t="s">
        <v>1842</v>
      </c>
      <c r="D743" s="22" t="s">
        <v>1843</v>
      </c>
      <c r="E743" s="14">
        <v>6</v>
      </c>
      <c r="F743" s="20" t="s">
        <v>600</v>
      </c>
      <c r="G743" s="22">
        <v>1704859889</v>
      </c>
      <c r="H743" s="17"/>
    </row>
    <row r="744" spans="1:8" ht="21.95" customHeight="1" x14ac:dyDescent="0.3">
      <c r="A744" s="11">
        <v>740</v>
      </c>
      <c r="B744" s="22" t="str">
        <f>T("01270125480")</f>
        <v>01270125480</v>
      </c>
      <c r="C744" s="20" t="s">
        <v>1860</v>
      </c>
      <c r="D744" s="22" t="s">
        <v>1170</v>
      </c>
      <c r="E744" s="14">
        <v>6</v>
      </c>
      <c r="F744" s="20" t="s">
        <v>600</v>
      </c>
      <c r="G744" s="22">
        <v>1788004766</v>
      </c>
      <c r="H744" s="17"/>
    </row>
    <row r="745" spans="1:8" ht="21.95" customHeight="1" x14ac:dyDescent="0.3">
      <c r="A745" s="11">
        <v>741</v>
      </c>
      <c r="B745" s="22" t="str">
        <f>T("01270125484")</f>
        <v>01270125484</v>
      </c>
      <c r="C745" s="20" t="s">
        <v>1867</v>
      </c>
      <c r="D745" s="22" t="s">
        <v>1868</v>
      </c>
      <c r="E745" s="14">
        <v>6</v>
      </c>
      <c r="F745" s="20" t="s">
        <v>600</v>
      </c>
      <c r="G745" s="22">
        <v>1740909219</v>
      </c>
      <c r="H745" s="17"/>
    </row>
    <row r="746" spans="1:8" ht="21.95" customHeight="1" x14ac:dyDescent="0.3">
      <c r="A746" s="11">
        <v>742</v>
      </c>
      <c r="B746" s="22" t="str">
        <f>T("01270125488")</f>
        <v>01270125488</v>
      </c>
      <c r="C746" s="20" t="s">
        <v>1873</v>
      </c>
      <c r="D746" s="22" t="s">
        <v>1874</v>
      </c>
      <c r="E746" s="14">
        <v>6</v>
      </c>
      <c r="F746" s="20" t="s">
        <v>600</v>
      </c>
      <c r="G746" s="22">
        <v>1723526675</v>
      </c>
      <c r="H746" s="17"/>
    </row>
    <row r="747" spans="1:8" ht="21.95" customHeight="1" x14ac:dyDescent="0.3">
      <c r="A747" s="11">
        <v>743</v>
      </c>
      <c r="B747" s="22" t="str">
        <f>T("01270125492")</f>
        <v>01270125492</v>
      </c>
      <c r="C747" s="20" t="s">
        <v>1467</v>
      </c>
      <c r="D747" s="22" t="s">
        <v>1879</v>
      </c>
      <c r="E747" s="14">
        <v>6</v>
      </c>
      <c r="F747" s="20" t="s">
        <v>600</v>
      </c>
      <c r="G747" s="22">
        <v>1312343180</v>
      </c>
      <c r="H747" s="17"/>
    </row>
    <row r="748" spans="1:8" ht="21.95" customHeight="1" x14ac:dyDescent="0.3">
      <c r="A748" s="11">
        <v>744</v>
      </c>
      <c r="B748" s="22" t="str">
        <f>T("01270153032")</f>
        <v>01270153032</v>
      </c>
      <c r="C748" s="20" t="s">
        <v>1897</v>
      </c>
      <c r="D748" s="22" t="s">
        <v>1898</v>
      </c>
      <c r="E748" s="14">
        <v>6</v>
      </c>
      <c r="F748" s="20" t="s">
        <v>1899</v>
      </c>
      <c r="G748" s="22">
        <v>1744676113</v>
      </c>
      <c r="H748" s="17"/>
    </row>
    <row r="749" spans="1:8" ht="21.95" customHeight="1" x14ac:dyDescent="0.3">
      <c r="A749" s="11">
        <v>745</v>
      </c>
      <c r="B749" s="22" t="str">
        <f>T("01270153033")</f>
        <v>01270153033</v>
      </c>
      <c r="C749" s="20" t="s">
        <v>1900</v>
      </c>
      <c r="D749" s="22" t="s">
        <v>1901</v>
      </c>
      <c r="E749" s="14">
        <v>6</v>
      </c>
      <c r="F749" s="20" t="s">
        <v>600</v>
      </c>
      <c r="G749" s="22">
        <v>1773015664</v>
      </c>
      <c r="H749" s="17"/>
    </row>
    <row r="750" spans="1:8" ht="21.95" customHeight="1" x14ac:dyDescent="0.3">
      <c r="A750" s="11">
        <v>746</v>
      </c>
      <c r="B750" s="22" t="str">
        <f>T("01270153034")</f>
        <v>01270153034</v>
      </c>
      <c r="C750" s="20" t="s">
        <v>946</v>
      </c>
      <c r="D750" s="22" t="s">
        <v>1824</v>
      </c>
      <c r="E750" s="14">
        <v>6</v>
      </c>
      <c r="F750" s="20" t="s">
        <v>600</v>
      </c>
      <c r="G750" s="22">
        <v>1318956249</v>
      </c>
      <c r="H750" s="17"/>
    </row>
    <row r="751" spans="1:8" ht="21.95" customHeight="1" x14ac:dyDescent="0.3">
      <c r="A751" s="11">
        <v>747</v>
      </c>
      <c r="B751" s="22" t="str">
        <f>T("01270153035")</f>
        <v>01270153035</v>
      </c>
      <c r="C751" s="20" t="s">
        <v>1469</v>
      </c>
      <c r="D751" s="22" t="s">
        <v>1902</v>
      </c>
      <c r="E751" s="14">
        <v>6</v>
      </c>
      <c r="F751" s="20" t="s">
        <v>600</v>
      </c>
      <c r="G751" s="22">
        <v>1709207747</v>
      </c>
      <c r="H751" s="17"/>
    </row>
    <row r="752" spans="1:8" ht="21.95" customHeight="1" x14ac:dyDescent="0.3">
      <c r="A752" s="11">
        <v>748</v>
      </c>
      <c r="B752" s="22" t="str">
        <f>T("01270153318")</f>
        <v>01270153318</v>
      </c>
      <c r="C752" s="20" t="s">
        <v>1913</v>
      </c>
      <c r="D752" s="22" t="s">
        <v>347</v>
      </c>
      <c r="E752" s="14">
        <v>6</v>
      </c>
      <c r="F752" s="20" t="s">
        <v>397</v>
      </c>
      <c r="G752" s="22">
        <v>1773751248</v>
      </c>
      <c r="H752" s="17"/>
    </row>
    <row r="753" spans="1:8" ht="21.95" customHeight="1" x14ac:dyDescent="0.3">
      <c r="A753" s="11">
        <v>749</v>
      </c>
      <c r="B753" s="22" t="str">
        <f>T("01270029957")</f>
        <v>01270029957</v>
      </c>
      <c r="C753" s="20" t="s">
        <v>904</v>
      </c>
      <c r="D753" s="22" t="s">
        <v>905</v>
      </c>
      <c r="E753" s="14">
        <v>7</v>
      </c>
      <c r="F753" s="20" t="s">
        <v>906</v>
      </c>
      <c r="G753" s="22">
        <v>1744972443</v>
      </c>
      <c r="H753" s="17"/>
    </row>
    <row r="754" spans="1:8" ht="21.95" customHeight="1" x14ac:dyDescent="0.3">
      <c r="A754" s="11">
        <v>750</v>
      </c>
      <c r="B754" s="22" t="str">
        <f>T("01270029976")</f>
        <v>01270029976</v>
      </c>
      <c r="C754" s="20" t="s">
        <v>907</v>
      </c>
      <c r="D754" s="22" t="s">
        <v>908</v>
      </c>
      <c r="E754" s="14">
        <v>7</v>
      </c>
      <c r="F754" s="20" t="s">
        <v>906</v>
      </c>
      <c r="G754" s="22">
        <v>1750651452</v>
      </c>
      <c r="H754" s="17"/>
    </row>
    <row r="755" spans="1:8" ht="21.95" customHeight="1" x14ac:dyDescent="0.3">
      <c r="A755" s="11">
        <v>751</v>
      </c>
      <c r="B755" s="22" t="str">
        <f>T("01270031636")</f>
        <v>01270031636</v>
      </c>
      <c r="C755" s="20" t="s">
        <v>966</v>
      </c>
      <c r="D755" s="22" t="s">
        <v>967</v>
      </c>
      <c r="E755" s="14">
        <v>7</v>
      </c>
      <c r="F755" s="20" t="s">
        <v>906</v>
      </c>
      <c r="G755" s="22">
        <v>1738698861</v>
      </c>
      <c r="H755" s="17"/>
    </row>
    <row r="756" spans="1:8" ht="21.95" customHeight="1" x14ac:dyDescent="0.3">
      <c r="A756" s="11">
        <v>752</v>
      </c>
      <c r="B756" s="22" t="str">
        <f>T("01270032132")</f>
        <v>01270032132</v>
      </c>
      <c r="C756" s="20" t="s">
        <v>968</v>
      </c>
      <c r="D756" s="22" t="s">
        <v>969</v>
      </c>
      <c r="E756" s="14">
        <v>7</v>
      </c>
      <c r="F756" s="20" t="s">
        <v>906</v>
      </c>
      <c r="G756" s="22">
        <v>1744720466</v>
      </c>
      <c r="H756" s="17"/>
    </row>
    <row r="757" spans="1:8" ht="21.95" customHeight="1" x14ac:dyDescent="0.3">
      <c r="A757" s="11">
        <v>753</v>
      </c>
      <c r="B757" s="22" t="str">
        <f>T("01270032545")</f>
        <v>01270032545</v>
      </c>
      <c r="C757" s="20" t="s">
        <v>970</v>
      </c>
      <c r="D757" s="22" t="s">
        <v>971</v>
      </c>
      <c r="E757" s="14">
        <v>7</v>
      </c>
      <c r="F757" s="20" t="s">
        <v>906</v>
      </c>
      <c r="G757" s="22">
        <v>1324042084</v>
      </c>
      <c r="H757" s="17"/>
    </row>
    <row r="758" spans="1:8" ht="21.95" customHeight="1" x14ac:dyDescent="0.3">
      <c r="A758" s="11">
        <v>754</v>
      </c>
      <c r="B758" s="22" t="str">
        <f>T("01270032554")</f>
        <v>01270032554</v>
      </c>
      <c r="C758" s="20" t="s">
        <v>972</v>
      </c>
      <c r="D758" s="22" t="s">
        <v>973</v>
      </c>
      <c r="E758" s="14">
        <v>7</v>
      </c>
      <c r="F758" s="20" t="s">
        <v>906</v>
      </c>
      <c r="G758" s="22">
        <v>1792891754</v>
      </c>
      <c r="H758" s="17"/>
    </row>
    <row r="759" spans="1:8" ht="21.95" customHeight="1" x14ac:dyDescent="0.3">
      <c r="A759" s="11">
        <v>755</v>
      </c>
      <c r="B759" s="22" t="str">
        <f>T("01270032564")</f>
        <v>01270032564</v>
      </c>
      <c r="C759" s="20" t="s">
        <v>974</v>
      </c>
      <c r="D759" s="22" t="s">
        <v>975</v>
      </c>
      <c r="E759" s="14">
        <v>7</v>
      </c>
      <c r="F759" s="20" t="s">
        <v>906</v>
      </c>
      <c r="G759" s="22">
        <v>1767067816</v>
      </c>
      <c r="H759" s="17"/>
    </row>
    <row r="760" spans="1:8" ht="21.95" customHeight="1" x14ac:dyDescent="0.3">
      <c r="A760" s="11">
        <v>756</v>
      </c>
      <c r="B760" s="22" t="str">
        <f>T("01270032571")</f>
        <v>01270032571</v>
      </c>
      <c r="C760" s="20" t="s">
        <v>976</v>
      </c>
      <c r="D760" s="22" t="s">
        <v>977</v>
      </c>
      <c r="E760" s="14">
        <v>7</v>
      </c>
      <c r="F760" s="20" t="s">
        <v>906</v>
      </c>
      <c r="G760" s="22">
        <v>1744981992</v>
      </c>
      <c r="H760" s="17"/>
    </row>
    <row r="761" spans="1:8" ht="21.95" customHeight="1" x14ac:dyDescent="0.3">
      <c r="A761" s="11">
        <v>757</v>
      </c>
      <c r="B761" s="22" t="str">
        <f>T("01270032603")</f>
        <v>01270032603</v>
      </c>
      <c r="C761" s="20" t="s">
        <v>978</v>
      </c>
      <c r="D761" s="22" t="s">
        <v>979</v>
      </c>
      <c r="E761" s="14">
        <v>7</v>
      </c>
      <c r="F761" s="20" t="s">
        <v>906</v>
      </c>
      <c r="G761" s="22">
        <v>1751287117</v>
      </c>
      <c r="H761" s="17"/>
    </row>
    <row r="762" spans="1:8" ht="21.95" customHeight="1" x14ac:dyDescent="0.3">
      <c r="A762" s="11">
        <v>758</v>
      </c>
      <c r="B762" s="22" t="str">
        <f>T("01270032616")</f>
        <v>01270032616</v>
      </c>
      <c r="C762" s="20" t="s">
        <v>355</v>
      </c>
      <c r="D762" s="22" t="s">
        <v>113</v>
      </c>
      <c r="E762" s="14">
        <v>7</v>
      </c>
      <c r="F762" s="20" t="s">
        <v>906</v>
      </c>
      <c r="G762" s="22">
        <v>1744362961</v>
      </c>
      <c r="H762" s="17"/>
    </row>
    <row r="763" spans="1:8" ht="21.95" customHeight="1" x14ac:dyDescent="0.3">
      <c r="A763" s="11">
        <v>759</v>
      </c>
      <c r="B763" s="22" t="str">
        <f>T("01270032633")</f>
        <v>01270032633</v>
      </c>
      <c r="C763" s="20" t="s">
        <v>980</v>
      </c>
      <c r="D763" s="22" t="s">
        <v>535</v>
      </c>
      <c r="E763" s="14">
        <v>7</v>
      </c>
      <c r="F763" s="20" t="s">
        <v>906</v>
      </c>
      <c r="G763" s="22">
        <v>1710241917</v>
      </c>
      <c r="H763" s="17"/>
    </row>
    <row r="764" spans="1:8" ht="21.95" customHeight="1" x14ac:dyDescent="0.3">
      <c r="A764" s="11">
        <v>760</v>
      </c>
      <c r="B764" s="22" t="str">
        <f>T("01270032648")</f>
        <v>01270032648</v>
      </c>
      <c r="C764" s="20" t="s">
        <v>981</v>
      </c>
      <c r="D764" s="22" t="s">
        <v>982</v>
      </c>
      <c r="E764" s="14">
        <v>7</v>
      </c>
      <c r="F764" s="20" t="s">
        <v>906</v>
      </c>
      <c r="G764" s="22">
        <v>1885339938</v>
      </c>
      <c r="H764" s="17"/>
    </row>
    <row r="765" spans="1:8" ht="21.95" customHeight="1" x14ac:dyDescent="0.3">
      <c r="A765" s="11">
        <v>761</v>
      </c>
      <c r="B765" s="22" t="str">
        <f>T("01270032716")</f>
        <v>01270032716</v>
      </c>
      <c r="C765" s="20" t="s">
        <v>983</v>
      </c>
      <c r="D765" s="22" t="s">
        <v>984</v>
      </c>
      <c r="E765" s="14">
        <v>7</v>
      </c>
      <c r="F765" s="20" t="s">
        <v>906</v>
      </c>
      <c r="G765" s="22">
        <v>1725605993</v>
      </c>
      <c r="H765" s="17"/>
    </row>
    <row r="766" spans="1:8" ht="21.95" customHeight="1" x14ac:dyDescent="0.3">
      <c r="A766" s="11">
        <v>762</v>
      </c>
      <c r="B766" s="22" t="str">
        <f>T("01270032915")</f>
        <v>01270032915</v>
      </c>
      <c r="C766" s="20" t="s">
        <v>985</v>
      </c>
      <c r="D766" s="22" t="s">
        <v>986</v>
      </c>
      <c r="E766" s="14">
        <v>7</v>
      </c>
      <c r="F766" s="20" t="s">
        <v>906</v>
      </c>
      <c r="G766" s="22">
        <v>1750747024</v>
      </c>
      <c r="H766" s="17"/>
    </row>
    <row r="767" spans="1:8" ht="21.95" customHeight="1" x14ac:dyDescent="0.3">
      <c r="A767" s="11">
        <v>763</v>
      </c>
      <c r="B767" s="22" t="str">
        <f>T("01270034409")</f>
        <v>01270034409</v>
      </c>
      <c r="C767" s="20" t="s">
        <v>1058</v>
      </c>
      <c r="D767" s="22" t="s">
        <v>1059</v>
      </c>
      <c r="E767" s="14">
        <v>7</v>
      </c>
      <c r="F767" s="20" t="s">
        <v>906</v>
      </c>
      <c r="G767" s="22">
        <v>1755224883</v>
      </c>
      <c r="H767" s="17"/>
    </row>
    <row r="768" spans="1:8" ht="21.95" customHeight="1" x14ac:dyDescent="0.3">
      <c r="A768" s="11">
        <v>764</v>
      </c>
      <c r="B768" s="22" t="str">
        <f>T("01270034417")</f>
        <v>01270034417</v>
      </c>
      <c r="C768" s="20" t="s">
        <v>1060</v>
      </c>
      <c r="D768" s="22" t="s">
        <v>1061</v>
      </c>
      <c r="E768" s="14">
        <v>7</v>
      </c>
      <c r="F768" s="20" t="s">
        <v>906</v>
      </c>
      <c r="G768" s="22">
        <v>1748394297</v>
      </c>
      <c r="H768" s="17"/>
    </row>
    <row r="769" spans="1:8" ht="21.95" customHeight="1" x14ac:dyDescent="0.3">
      <c r="A769" s="11">
        <v>765</v>
      </c>
      <c r="B769" s="22" t="str">
        <f>T("01270035054")</f>
        <v>01270035054</v>
      </c>
      <c r="C769" s="20" t="s">
        <v>1062</v>
      </c>
      <c r="D769" s="22" t="s">
        <v>1063</v>
      </c>
      <c r="E769" s="14">
        <v>7</v>
      </c>
      <c r="F769" s="20" t="s">
        <v>906</v>
      </c>
      <c r="G769" s="22">
        <v>1324106043</v>
      </c>
      <c r="H769" s="17"/>
    </row>
    <row r="770" spans="1:8" ht="21.95" customHeight="1" x14ac:dyDescent="0.3">
      <c r="A770" s="11">
        <v>766</v>
      </c>
      <c r="B770" s="22" t="str">
        <f>T("01270035069")</f>
        <v>01270035069</v>
      </c>
      <c r="C770" s="20" t="s">
        <v>1064</v>
      </c>
      <c r="D770" s="22" t="s">
        <v>979</v>
      </c>
      <c r="E770" s="14">
        <v>7</v>
      </c>
      <c r="F770" s="20" t="s">
        <v>906</v>
      </c>
      <c r="G770" s="22">
        <v>1783056467</v>
      </c>
      <c r="H770" s="17"/>
    </row>
    <row r="771" spans="1:8" ht="21.95" customHeight="1" x14ac:dyDescent="0.3">
      <c r="A771" s="11">
        <v>767</v>
      </c>
      <c r="B771" s="22" t="str">
        <f>T("01270035084")</f>
        <v>01270035084</v>
      </c>
      <c r="C771" s="20" t="s">
        <v>1065</v>
      </c>
      <c r="D771" s="22" t="s">
        <v>1066</v>
      </c>
      <c r="E771" s="14">
        <v>7</v>
      </c>
      <c r="F771" s="20" t="s">
        <v>906</v>
      </c>
      <c r="G771" s="22">
        <v>1885340538</v>
      </c>
      <c r="H771" s="17"/>
    </row>
    <row r="772" spans="1:8" ht="21.95" customHeight="1" x14ac:dyDescent="0.3">
      <c r="A772" s="11">
        <v>768</v>
      </c>
      <c r="B772" s="22" t="str">
        <f>T("01270035098")</f>
        <v>01270035098</v>
      </c>
      <c r="C772" s="20" t="s">
        <v>1067</v>
      </c>
      <c r="D772" s="22" t="s">
        <v>1068</v>
      </c>
      <c r="E772" s="14">
        <v>7</v>
      </c>
      <c r="F772" s="20" t="s">
        <v>906</v>
      </c>
      <c r="G772" s="22">
        <v>1736954916</v>
      </c>
      <c r="H772" s="17"/>
    </row>
    <row r="773" spans="1:8" ht="21.95" customHeight="1" x14ac:dyDescent="0.3">
      <c r="A773" s="11">
        <v>769</v>
      </c>
      <c r="B773" s="22" t="str">
        <f>T("01270035113")</f>
        <v>01270035113</v>
      </c>
      <c r="C773" s="20" t="s">
        <v>1069</v>
      </c>
      <c r="D773" s="22" t="s">
        <v>1070</v>
      </c>
      <c r="E773" s="14">
        <v>7</v>
      </c>
      <c r="F773" s="20" t="s">
        <v>906</v>
      </c>
      <c r="G773" s="22">
        <v>1313307430</v>
      </c>
      <c r="H773" s="17"/>
    </row>
    <row r="774" spans="1:8" ht="21.95" customHeight="1" x14ac:dyDescent="0.3">
      <c r="A774" s="11">
        <v>770</v>
      </c>
      <c r="B774" s="22" t="str">
        <f>T("01270035128")</f>
        <v>01270035128</v>
      </c>
      <c r="C774" s="20" t="s">
        <v>1071</v>
      </c>
      <c r="D774" s="22" t="s">
        <v>1072</v>
      </c>
      <c r="E774" s="14">
        <v>7</v>
      </c>
      <c r="F774" s="20" t="s">
        <v>906</v>
      </c>
      <c r="G774" s="22">
        <v>1324105431</v>
      </c>
      <c r="H774" s="17"/>
    </row>
    <row r="775" spans="1:8" ht="21.95" customHeight="1" x14ac:dyDescent="0.3">
      <c r="A775" s="11">
        <v>771</v>
      </c>
      <c r="B775" s="22" t="str">
        <f>T("01270035156")</f>
        <v>01270035156</v>
      </c>
      <c r="C775" s="20" t="s">
        <v>136</v>
      </c>
      <c r="D775" s="22" t="s">
        <v>1073</v>
      </c>
      <c r="E775" s="14">
        <v>7</v>
      </c>
      <c r="F775" s="20" t="s">
        <v>906</v>
      </c>
      <c r="G775" s="22">
        <v>1982830789</v>
      </c>
      <c r="H775" s="17"/>
    </row>
    <row r="776" spans="1:8" ht="21.95" customHeight="1" x14ac:dyDescent="0.3">
      <c r="A776" s="11">
        <v>772</v>
      </c>
      <c r="B776" s="22" t="str">
        <f>T("01270035184")</f>
        <v>01270035184</v>
      </c>
      <c r="C776" s="20" t="s">
        <v>1074</v>
      </c>
      <c r="D776" s="22" t="s">
        <v>1075</v>
      </c>
      <c r="E776" s="14">
        <v>7</v>
      </c>
      <c r="F776" s="20" t="s">
        <v>906</v>
      </c>
      <c r="G776" s="22">
        <v>1783130014</v>
      </c>
      <c r="H776" s="17"/>
    </row>
    <row r="777" spans="1:8" ht="21.95" customHeight="1" x14ac:dyDescent="0.3">
      <c r="A777" s="11">
        <v>773</v>
      </c>
      <c r="B777" s="22" t="str">
        <f>T("01270035198")</f>
        <v>01270035198</v>
      </c>
      <c r="C777" s="20" t="s">
        <v>1076</v>
      </c>
      <c r="D777" s="22" t="s">
        <v>1077</v>
      </c>
      <c r="E777" s="14">
        <v>7</v>
      </c>
      <c r="F777" s="20" t="s">
        <v>906</v>
      </c>
      <c r="G777" s="22">
        <v>1885131402</v>
      </c>
      <c r="H777" s="17"/>
    </row>
    <row r="778" spans="1:8" ht="21.95" customHeight="1" x14ac:dyDescent="0.3">
      <c r="A778" s="11">
        <v>774</v>
      </c>
      <c r="B778" s="22" t="str">
        <f>T("01270035208")</f>
        <v>01270035208</v>
      </c>
      <c r="C778" s="20" t="s">
        <v>1078</v>
      </c>
      <c r="D778" s="22" t="s">
        <v>1079</v>
      </c>
      <c r="E778" s="14">
        <v>7</v>
      </c>
      <c r="F778" s="20" t="s">
        <v>906</v>
      </c>
      <c r="G778" s="22">
        <v>1746310463</v>
      </c>
      <c r="H778" s="17"/>
    </row>
    <row r="779" spans="1:8" ht="21.95" customHeight="1" x14ac:dyDescent="0.3">
      <c r="A779" s="11">
        <v>775</v>
      </c>
      <c r="B779" s="22" t="str">
        <f>T("01270035216")</f>
        <v>01270035216</v>
      </c>
      <c r="C779" s="20" t="s">
        <v>1080</v>
      </c>
      <c r="D779" s="22" t="s">
        <v>1081</v>
      </c>
      <c r="E779" s="14">
        <v>7</v>
      </c>
      <c r="F779" s="20" t="s">
        <v>906</v>
      </c>
      <c r="G779" s="22">
        <v>1950278144</v>
      </c>
      <c r="H779" s="17"/>
    </row>
    <row r="780" spans="1:8" ht="21.95" customHeight="1" x14ac:dyDescent="0.3">
      <c r="A780" s="11">
        <v>776</v>
      </c>
      <c r="B780" s="22" t="str">
        <f>T("01270035227")</f>
        <v>01270035227</v>
      </c>
      <c r="C780" s="20" t="s">
        <v>1082</v>
      </c>
      <c r="D780" s="22" t="s">
        <v>1066</v>
      </c>
      <c r="E780" s="14">
        <v>7</v>
      </c>
      <c r="F780" s="20" t="s">
        <v>906</v>
      </c>
      <c r="G780" s="22">
        <v>1320896228</v>
      </c>
      <c r="H780" s="17"/>
    </row>
    <row r="781" spans="1:8" ht="21.95" customHeight="1" x14ac:dyDescent="0.3">
      <c r="A781" s="11">
        <v>777</v>
      </c>
      <c r="B781" s="22" t="str">
        <f>T("01270035245")</f>
        <v>01270035245</v>
      </c>
      <c r="C781" s="20" t="s">
        <v>1083</v>
      </c>
      <c r="D781" s="22" t="s">
        <v>1084</v>
      </c>
      <c r="E781" s="14">
        <v>7</v>
      </c>
      <c r="F781" s="20" t="s">
        <v>906</v>
      </c>
      <c r="G781" s="22">
        <v>1798427325</v>
      </c>
      <c r="H781" s="17"/>
    </row>
    <row r="782" spans="1:8" ht="21.95" customHeight="1" x14ac:dyDescent="0.3">
      <c r="A782" s="11">
        <v>778</v>
      </c>
      <c r="B782" s="22" t="str">
        <f>T("01270035298")</f>
        <v>01270035298</v>
      </c>
      <c r="C782" s="20" t="s">
        <v>1085</v>
      </c>
      <c r="D782" s="22" t="s">
        <v>1086</v>
      </c>
      <c r="E782" s="14">
        <v>7</v>
      </c>
      <c r="F782" s="20" t="s">
        <v>906</v>
      </c>
      <c r="G782" s="22">
        <v>1793831592</v>
      </c>
      <c r="H782" s="17"/>
    </row>
    <row r="783" spans="1:8" ht="21.95" customHeight="1" x14ac:dyDescent="0.3">
      <c r="A783" s="11">
        <v>779</v>
      </c>
      <c r="B783" s="22" t="str">
        <f>T("01270035318")</f>
        <v>01270035318</v>
      </c>
      <c r="C783" s="20" t="s">
        <v>1087</v>
      </c>
      <c r="D783" s="22" t="s">
        <v>1088</v>
      </c>
      <c r="E783" s="14">
        <v>7</v>
      </c>
      <c r="F783" s="20" t="s">
        <v>906</v>
      </c>
      <c r="G783" s="22">
        <v>1737486327</v>
      </c>
      <c r="H783" s="17"/>
    </row>
    <row r="784" spans="1:8" ht="21.95" customHeight="1" x14ac:dyDescent="0.3">
      <c r="A784" s="11">
        <v>780</v>
      </c>
      <c r="B784" s="22" t="str">
        <f>T("01270035338")</f>
        <v>01270035338</v>
      </c>
      <c r="C784" s="20" t="s">
        <v>1089</v>
      </c>
      <c r="D784" s="22" t="s">
        <v>1090</v>
      </c>
      <c r="E784" s="14">
        <v>7</v>
      </c>
      <c r="F784" s="20" t="s">
        <v>906</v>
      </c>
      <c r="G784" s="22">
        <v>1784927483</v>
      </c>
      <c r="H784" s="17"/>
    </row>
    <row r="785" spans="1:8" ht="21.95" customHeight="1" x14ac:dyDescent="0.3">
      <c r="A785" s="11">
        <v>781</v>
      </c>
      <c r="B785" s="22" t="str">
        <f>T("01270039653")</f>
        <v>01270039653</v>
      </c>
      <c r="C785" s="20" t="s">
        <v>1093</v>
      </c>
      <c r="D785" s="22" t="s">
        <v>1066</v>
      </c>
      <c r="E785" s="14">
        <v>7</v>
      </c>
      <c r="F785" s="20" t="s">
        <v>906</v>
      </c>
      <c r="G785" s="22">
        <v>1324105520</v>
      </c>
      <c r="H785" s="17"/>
    </row>
    <row r="786" spans="1:8" ht="21.95" customHeight="1" x14ac:dyDescent="0.3">
      <c r="A786" s="11">
        <v>782</v>
      </c>
      <c r="B786" s="22" t="str">
        <f>T("01270039655")</f>
        <v>01270039655</v>
      </c>
      <c r="C786" s="20" t="s">
        <v>724</v>
      </c>
      <c r="D786" s="22" t="s">
        <v>1094</v>
      </c>
      <c r="E786" s="14">
        <v>7</v>
      </c>
      <c r="F786" s="20" t="s">
        <v>906</v>
      </c>
      <c r="G786" s="22">
        <v>1798804822</v>
      </c>
      <c r="H786" s="17"/>
    </row>
    <row r="787" spans="1:8" ht="21.95" customHeight="1" x14ac:dyDescent="0.3">
      <c r="A787" s="11">
        <v>783</v>
      </c>
      <c r="B787" s="22" t="str">
        <f>T("01270039664")</f>
        <v>01270039664</v>
      </c>
      <c r="C787" s="20" t="s">
        <v>1095</v>
      </c>
      <c r="D787" s="22" t="s">
        <v>1096</v>
      </c>
      <c r="E787" s="14">
        <v>7</v>
      </c>
      <c r="F787" s="20" t="s">
        <v>906</v>
      </c>
      <c r="G787" s="22">
        <v>1786519578</v>
      </c>
      <c r="H787" s="17"/>
    </row>
    <row r="788" spans="1:8" ht="21.95" customHeight="1" x14ac:dyDescent="0.3">
      <c r="A788" s="11">
        <v>784</v>
      </c>
      <c r="B788" s="22" t="str">
        <f>T("01270039670")</f>
        <v>01270039670</v>
      </c>
      <c r="C788" s="20" t="s">
        <v>1097</v>
      </c>
      <c r="D788" s="22" t="s">
        <v>1098</v>
      </c>
      <c r="E788" s="14">
        <v>7</v>
      </c>
      <c r="F788" s="20" t="s">
        <v>906</v>
      </c>
      <c r="G788" s="22">
        <v>1797643001</v>
      </c>
      <c r="H788" s="17"/>
    </row>
    <row r="789" spans="1:8" ht="21.95" customHeight="1" x14ac:dyDescent="0.3">
      <c r="A789" s="11">
        <v>785</v>
      </c>
      <c r="B789" s="22" t="str">
        <f>T("01270039696")</f>
        <v>01270039696</v>
      </c>
      <c r="C789" s="20" t="s">
        <v>1099</v>
      </c>
      <c r="D789" s="22" t="s">
        <v>1100</v>
      </c>
      <c r="E789" s="14">
        <v>7</v>
      </c>
      <c r="F789" s="20" t="s">
        <v>906</v>
      </c>
      <c r="G789" s="22">
        <v>1765910928</v>
      </c>
      <c r="H789" s="17"/>
    </row>
    <row r="790" spans="1:8" ht="21.95" customHeight="1" x14ac:dyDescent="0.3">
      <c r="A790" s="11">
        <v>786</v>
      </c>
      <c r="B790" s="22" t="str">
        <f>T("01270039703")</f>
        <v>01270039703</v>
      </c>
      <c r="C790" s="20" t="s">
        <v>1101</v>
      </c>
      <c r="D790" s="22" t="s">
        <v>1102</v>
      </c>
      <c r="E790" s="14">
        <v>7</v>
      </c>
      <c r="F790" s="20" t="s">
        <v>906</v>
      </c>
      <c r="G790" s="22">
        <v>1322749369</v>
      </c>
      <c r="H790" s="17"/>
    </row>
    <row r="791" spans="1:8" ht="21.95" customHeight="1" x14ac:dyDescent="0.3">
      <c r="A791" s="11">
        <v>787</v>
      </c>
      <c r="B791" s="22" t="str">
        <f>T("01270039713")</f>
        <v>01270039713</v>
      </c>
      <c r="C791" s="20" t="s">
        <v>1103</v>
      </c>
      <c r="D791" s="22" t="s">
        <v>1104</v>
      </c>
      <c r="E791" s="14">
        <v>7</v>
      </c>
      <c r="F791" s="20" t="s">
        <v>906</v>
      </c>
      <c r="G791" s="22">
        <v>1736595111</v>
      </c>
      <c r="H791" s="17"/>
    </row>
    <row r="792" spans="1:8" ht="21.95" customHeight="1" x14ac:dyDescent="0.3">
      <c r="A792" s="11">
        <v>788</v>
      </c>
      <c r="B792" s="22" t="str">
        <f>T("01270039718")</f>
        <v>01270039718</v>
      </c>
      <c r="C792" s="20" t="s">
        <v>1105</v>
      </c>
      <c r="D792" s="22" t="s">
        <v>1106</v>
      </c>
      <c r="E792" s="14">
        <v>7</v>
      </c>
      <c r="F792" s="20" t="s">
        <v>906</v>
      </c>
      <c r="G792" s="22">
        <v>1738708333</v>
      </c>
      <c r="H792" s="17"/>
    </row>
    <row r="793" spans="1:8" ht="21.95" customHeight="1" x14ac:dyDescent="0.3">
      <c r="A793" s="11">
        <v>789</v>
      </c>
      <c r="B793" s="22" t="str">
        <f>T("01270039725")</f>
        <v>01270039725</v>
      </c>
      <c r="C793" s="20" t="s">
        <v>1107</v>
      </c>
      <c r="D793" s="22" t="s">
        <v>1108</v>
      </c>
      <c r="E793" s="14">
        <v>7</v>
      </c>
      <c r="F793" s="20" t="s">
        <v>906</v>
      </c>
      <c r="G793" s="22">
        <v>1789221494</v>
      </c>
      <c r="H793" s="17"/>
    </row>
    <row r="794" spans="1:8" ht="21.95" customHeight="1" x14ac:dyDescent="0.3">
      <c r="A794" s="11">
        <v>790</v>
      </c>
      <c r="B794" s="22" t="str">
        <f>T("01270039731")</f>
        <v>01270039731</v>
      </c>
      <c r="C794" s="20" t="s">
        <v>31</v>
      </c>
      <c r="D794" s="22" t="s">
        <v>1109</v>
      </c>
      <c r="E794" s="14">
        <v>7</v>
      </c>
      <c r="F794" s="20" t="s">
        <v>906</v>
      </c>
      <c r="G794" s="22">
        <v>1725886582</v>
      </c>
      <c r="H794" s="17"/>
    </row>
    <row r="795" spans="1:8" ht="21.95" customHeight="1" x14ac:dyDescent="0.3">
      <c r="A795" s="11">
        <v>791</v>
      </c>
      <c r="B795" s="22" t="str">
        <f>T("01270039734")</f>
        <v>01270039734</v>
      </c>
      <c r="C795" s="20" t="s">
        <v>1110</v>
      </c>
      <c r="D795" s="22" t="s">
        <v>1111</v>
      </c>
      <c r="E795" s="14">
        <v>7</v>
      </c>
      <c r="F795" s="20" t="s">
        <v>906</v>
      </c>
      <c r="G795" s="22">
        <v>1324042086</v>
      </c>
      <c r="H795" s="17"/>
    </row>
    <row r="796" spans="1:8" ht="21.95" customHeight="1" x14ac:dyDescent="0.3">
      <c r="A796" s="11">
        <v>792</v>
      </c>
      <c r="B796" s="22" t="str">
        <f>T("01270039744")</f>
        <v>01270039744</v>
      </c>
      <c r="C796" s="20" t="s">
        <v>1112</v>
      </c>
      <c r="D796" s="22" t="s">
        <v>1113</v>
      </c>
      <c r="E796" s="14">
        <v>7</v>
      </c>
      <c r="F796" s="20" t="s">
        <v>906</v>
      </c>
      <c r="G796" s="22">
        <v>1784048425</v>
      </c>
      <c r="H796" s="17"/>
    </row>
    <row r="797" spans="1:8" ht="21.95" customHeight="1" x14ac:dyDescent="0.3">
      <c r="A797" s="11">
        <v>793</v>
      </c>
      <c r="B797" s="22" t="str">
        <f>T("01270039748")</f>
        <v>01270039748</v>
      </c>
      <c r="C797" s="20" t="s">
        <v>1114</v>
      </c>
      <c r="D797" s="22" t="s">
        <v>1115</v>
      </c>
      <c r="E797" s="14">
        <v>7</v>
      </c>
      <c r="F797" s="20" t="s">
        <v>906</v>
      </c>
      <c r="G797" s="22">
        <v>1750733566</v>
      </c>
      <c r="H797" s="17"/>
    </row>
    <row r="798" spans="1:8" ht="21.95" customHeight="1" x14ac:dyDescent="0.3">
      <c r="A798" s="11">
        <v>794</v>
      </c>
      <c r="B798" s="22" t="str">
        <f>T("01270039753")</f>
        <v>01270039753</v>
      </c>
      <c r="C798" s="20" t="s">
        <v>1116</v>
      </c>
      <c r="D798" s="22" t="s">
        <v>633</v>
      </c>
      <c r="E798" s="14">
        <v>7</v>
      </c>
      <c r="F798" s="20" t="s">
        <v>906</v>
      </c>
      <c r="G798" s="22">
        <v>1755392596</v>
      </c>
      <c r="H798" s="17"/>
    </row>
    <row r="799" spans="1:8" ht="21.95" customHeight="1" x14ac:dyDescent="0.3">
      <c r="A799" s="11">
        <v>795</v>
      </c>
      <c r="B799" s="22" t="str">
        <f>T("01270039763")</f>
        <v>01270039763</v>
      </c>
      <c r="C799" s="20" t="s">
        <v>1117</v>
      </c>
      <c r="D799" s="22" t="s">
        <v>1118</v>
      </c>
      <c r="E799" s="14">
        <v>7</v>
      </c>
      <c r="F799" s="20" t="s">
        <v>906</v>
      </c>
      <c r="G799" s="22">
        <v>1710367661</v>
      </c>
      <c r="H799" s="17"/>
    </row>
    <row r="800" spans="1:8" ht="21.95" customHeight="1" x14ac:dyDescent="0.3">
      <c r="A800" s="11">
        <v>796</v>
      </c>
      <c r="B800" s="22" t="str">
        <f>T("01270039771")</f>
        <v>01270039771</v>
      </c>
      <c r="C800" s="20" t="s">
        <v>1119</v>
      </c>
      <c r="D800" s="22" t="s">
        <v>1120</v>
      </c>
      <c r="E800" s="14">
        <v>7</v>
      </c>
      <c r="F800" s="20" t="s">
        <v>906</v>
      </c>
      <c r="G800" s="22">
        <v>1777755355</v>
      </c>
      <c r="H800" s="17"/>
    </row>
    <row r="801" spans="1:8" ht="21.95" customHeight="1" x14ac:dyDescent="0.3">
      <c r="A801" s="11">
        <v>797</v>
      </c>
      <c r="B801" s="22" t="str">
        <f>T("01270039776")</f>
        <v>01270039776</v>
      </c>
      <c r="C801" s="20" t="s">
        <v>1121</v>
      </c>
      <c r="D801" s="22" t="s">
        <v>1122</v>
      </c>
      <c r="E801" s="14">
        <v>7</v>
      </c>
      <c r="F801" s="20" t="s">
        <v>906</v>
      </c>
      <c r="G801" s="22">
        <v>1728913365</v>
      </c>
      <c r="H801" s="17"/>
    </row>
    <row r="802" spans="1:8" ht="21.95" customHeight="1" x14ac:dyDescent="0.3">
      <c r="A802" s="11">
        <v>798</v>
      </c>
      <c r="B802" s="22" t="str">
        <f>T("01270039783")</f>
        <v>01270039783</v>
      </c>
      <c r="C802" s="20" t="s">
        <v>1123</v>
      </c>
      <c r="D802" s="22" t="s">
        <v>1124</v>
      </c>
      <c r="E802" s="14">
        <v>7</v>
      </c>
      <c r="F802" s="20" t="s">
        <v>906</v>
      </c>
      <c r="G802" s="22">
        <v>1324105229</v>
      </c>
      <c r="H802" s="17"/>
    </row>
    <row r="803" spans="1:8" ht="21.95" customHeight="1" x14ac:dyDescent="0.3">
      <c r="A803" s="11">
        <v>799</v>
      </c>
      <c r="B803" s="22" t="str">
        <f>T("01270039789")</f>
        <v>01270039789</v>
      </c>
      <c r="C803" s="20" t="s">
        <v>89</v>
      </c>
      <c r="D803" s="22" t="s">
        <v>1109</v>
      </c>
      <c r="E803" s="14">
        <v>7</v>
      </c>
      <c r="F803" s="20" t="s">
        <v>906</v>
      </c>
      <c r="G803" s="22">
        <v>1324042069</v>
      </c>
      <c r="H803" s="17"/>
    </row>
    <row r="804" spans="1:8" ht="21.95" customHeight="1" x14ac:dyDescent="0.3">
      <c r="A804" s="11">
        <v>800</v>
      </c>
      <c r="B804" s="22" t="str">
        <f>T("01270039796")</f>
        <v>01270039796</v>
      </c>
      <c r="C804" s="20" t="s">
        <v>1125</v>
      </c>
      <c r="D804" s="22" t="s">
        <v>1126</v>
      </c>
      <c r="E804" s="14">
        <v>7</v>
      </c>
      <c r="F804" s="20" t="s">
        <v>1127</v>
      </c>
      <c r="G804" s="22">
        <v>1324104116</v>
      </c>
      <c r="H804" s="17"/>
    </row>
    <row r="805" spans="1:8" ht="21.95" customHeight="1" x14ac:dyDescent="0.3">
      <c r="A805" s="11">
        <v>801</v>
      </c>
      <c r="B805" s="22" t="str">
        <f>T("01270039800")</f>
        <v>01270039800</v>
      </c>
      <c r="C805" s="20" t="s">
        <v>1128</v>
      </c>
      <c r="D805" s="22" t="s">
        <v>1129</v>
      </c>
      <c r="E805" s="14">
        <v>7</v>
      </c>
      <c r="F805" s="20" t="s">
        <v>1127</v>
      </c>
      <c r="G805" s="22">
        <v>1746018951</v>
      </c>
      <c r="H805" s="17"/>
    </row>
    <row r="806" spans="1:8" ht="21.95" customHeight="1" x14ac:dyDescent="0.3">
      <c r="A806" s="11">
        <v>802</v>
      </c>
      <c r="B806" s="22" t="str">
        <f>T("01270039806")</f>
        <v>01270039806</v>
      </c>
      <c r="C806" s="20" t="s">
        <v>1130</v>
      </c>
      <c r="D806" s="22" t="s">
        <v>1131</v>
      </c>
      <c r="E806" s="14">
        <v>7</v>
      </c>
      <c r="F806" s="20" t="s">
        <v>1127</v>
      </c>
      <c r="G806" s="22">
        <v>1725695964</v>
      </c>
      <c r="H806" s="17"/>
    </row>
    <row r="807" spans="1:8" ht="21.95" customHeight="1" x14ac:dyDescent="0.3">
      <c r="A807" s="11">
        <v>803</v>
      </c>
      <c r="B807" s="22" t="str">
        <f>T("01270039809")</f>
        <v>01270039809</v>
      </c>
      <c r="C807" s="20" t="s">
        <v>1132</v>
      </c>
      <c r="D807" s="22" t="s">
        <v>1133</v>
      </c>
      <c r="E807" s="14">
        <v>7</v>
      </c>
      <c r="F807" s="20" t="s">
        <v>1127</v>
      </c>
      <c r="G807" s="22">
        <v>1324105530</v>
      </c>
      <c r="H807" s="17"/>
    </row>
    <row r="808" spans="1:8" ht="21.95" customHeight="1" x14ac:dyDescent="0.3">
      <c r="A808" s="11">
        <v>804</v>
      </c>
      <c r="B808" s="22" t="str">
        <f>T("01270039813")</f>
        <v>01270039813</v>
      </c>
      <c r="C808" s="20" t="s">
        <v>1134</v>
      </c>
      <c r="D808" s="22" t="s">
        <v>1135</v>
      </c>
      <c r="E808" s="14">
        <v>7</v>
      </c>
      <c r="F808" s="20" t="s">
        <v>1127</v>
      </c>
      <c r="G808" s="22">
        <v>1723376391</v>
      </c>
      <c r="H808" s="17"/>
    </row>
    <row r="809" spans="1:8" ht="21.95" customHeight="1" x14ac:dyDescent="0.3">
      <c r="A809" s="11">
        <v>805</v>
      </c>
      <c r="B809" s="22" t="str">
        <f>T("01270039815")</f>
        <v>01270039815</v>
      </c>
      <c r="C809" s="20" t="s">
        <v>1136</v>
      </c>
      <c r="D809" s="22" t="s">
        <v>1137</v>
      </c>
      <c r="E809" s="14">
        <v>7</v>
      </c>
      <c r="F809" s="20" t="s">
        <v>1127</v>
      </c>
      <c r="G809" s="22">
        <v>1773662227</v>
      </c>
      <c r="H809" s="17"/>
    </row>
    <row r="810" spans="1:8" ht="21.95" customHeight="1" x14ac:dyDescent="0.3">
      <c r="A810" s="11">
        <v>806</v>
      </c>
      <c r="B810" s="22" t="str">
        <f>T("01270039820")</f>
        <v>01270039820</v>
      </c>
      <c r="C810" s="20" t="s">
        <v>1138</v>
      </c>
      <c r="D810" s="22" t="s">
        <v>1139</v>
      </c>
      <c r="E810" s="14">
        <v>7</v>
      </c>
      <c r="F810" s="20" t="s">
        <v>1127</v>
      </c>
      <c r="G810" s="22">
        <v>1752108019</v>
      </c>
      <c r="H810" s="17"/>
    </row>
    <row r="811" spans="1:8" ht="21.95" customHeight="1" x14ac:dyDescent="0.3">
      <c r="A811" s="11">
        <v>807</v>
      </c>
      <c r="B811" s="22" t="str">
        <f>T("01270039824")</f>
        <v>01270039824</v>
      </c>
      <c r="C811" s="20" t="s">
        <v>1140</v>
      </c>
      <c r="D811" s="22" t="s">
        <v>1141</v>
      </c>
      <c r="E811" s="14">
        <v>7</v>
      </c>
      <c r="F811" s="20" t="s">
        <v>906</v>
      </c>
      <c r="G811" s="22">
        <v>1752329015</v>
      </c>
      <c r="H811" s="17"/>
    </row>
    <row r="812" spans="1:8" ht="21.95" customHeight="1" x14ac:dyDescent="0.3">
      <c r="A812" s="11">
        <v>808</v>
      </c>
      <c r="B812" s="22" t="str">
        <f>T("01270039826")</f>
        <v>01270039826</v>
      </c>
      <c r="C812" s="20" t="s">
        <v>1142</v>
      </c>
      <c r="D812" s="22" t="s">
        <v>1143</v>
      </c>
      <c r="E812" s="14">
        <v>7</v>
      </c>
      <c r="F812" s="20" t="s">
        <v>1127</v>
      </c>
      <c r="G812" s="22">
        <v>1738149705</v>
      </c>
      <c r="H812" s="17"/>
    </row>
    <row r="813" spans="1:8" ht="21.95" customHeight="1" x14ac:dyDescent="0.3">
      <c r="A813" s="11">
        <v>809</v>
      </c>
      <c r="B813" s="22" t="str">
        <f>T("01270039829")</f>
        <v>01270039829</v>
      </c>
      <c r="C813" s="20" t="s">
        <v>1144</v>
      </c>
      <c r="D813" s="22" t="s">
        <v>1145</v>
      </c>
      <c r="E813" s="14">
        <v>7</v>
      </c>
      <c r="F813" s="20" t="s">
        <v>906</v>
      </c>
      <c r="G813" s="22">
        <v>1755209802</v>
      </c>
      <c r="H813" s="17"/>
    </row>
    <row r="814" spans="1:8" ht="21.95" customHeight="1" x14ac:dyDescent="0.3">
      <c r="A814" s="11">
        <v>810</v>
      </c>
      <c r="B814" s="22" t="str">
        <f>T("02270022755")</f>
        <v>02270022755</v>
      </c>
      <c r="C814" s="20" t="s">
        <v>1146</v>
      </c>
      <c r="D814" s="22" t="s">
        <v>1147</v>
      </c>
      <c r="E814" s="14">
        <v>7</v>
      </c>
      <c r="F814" s="20" t="s">
        <v>1127</v>
      </c>
      <c r="G814" s="22">
        <v>1793977611</v>
      </c>
      <c r="H814" s="17"/>
    </row>
    <row r="815" spans="1:8" ht="21.95" customHeight="1" x14ac:dyDescent="0.3">
      <c r="A815" s="11">
        <v>811</v>
      </c>
      <c r="B815" s="22" t="str">
        <f>T("01270070109")</f>
        <v>01270070109</v>
      </c>
      <c r="C815" s="20" t="s">
        <v>128</v>
      </c>
      <c r="D815" s="22" t="s">
        <v>672</v>
      </c>
      <c r="E815" s="14">
        <v>7</v>
      </c>
      <c r="F815" s="20" t="s">
        <v>906</v>
      </c>
      <c r="G815" s="22">
        <v>1784934152</v>
      </c>
      <c r="H815" s="17"/>
    </row>
    <row r="816" spans="1:8" ht="21.95" customHeight="1" x14ac:dyDescent="0.3">
      <c r="A816" s="11">
        <v>812</v>
      </c>
      <c r="B816" s="22" t="str">
        <f>T("01270078848")</f>
        <v>01270078848</v>
      </c>
      <c r="C816" s="20" t="s">
        <v>1173</v>
      </c>
      <c r="D816" s="22" t="s">
        <v>1174</v>
      </c>
      <c r="E816" s="14">
        <v>7</v>
      </c>
      <c r="F816" s="20" t="s">
        <v>906</v>
      </c>
      <c r="G816" s="22">
        <v>1751013540</v>
      </c>
      <c r="H816" s="17"/>
    </row>
    <row r="817" spans="1:8" ht="21.95" customHeight="1" x14ac:dyDescent="0.3">
      <c r="A817" s="11">
        <v>813</v>
      </c>
      <c r="B817" s="22" t="str">
        <f>T("01270078849")</f>
        <v>01270078849</v>
      </c>
      <c r="C817" s="20" t="s">
        <v>1175</v>
      </c>
      <c r="D817" s="22" t="s">
        <v>1176</v>
      </c>
      <c r="E817" s="14">
        <v>7</v>
      </c>
      <c r="F817" s="20" t="s">
        <v>906</v>
      </c>
      <c r="G817" s="22">
        <v>1761073336</v>
      </c>
      <c r="H817" s="17"/>
    </row>
    <row r="818" spans="1:8" ht="21.95" customHeight="1" x14ac:dyDescent="0.3">
      <c r="A818" s="11">
        <v>814</v>
      </c>
      <c r="B818" s="22" t="str">
        <f>T("01270078868")</f>
        <v>01270078868</v>
      </c>
      <c r="C818" s="20" t="s">
        <v>1196</v>
      </c>
      <c r="D818" s="22" t="s">
        <v>1197</v>
      </c>
      <c r="E818" s="14">
        <v>7</v>
      </c>
      <c r="F818" s="20" t="s">
        <v>906</v>
      </c>
      <c r="G818" s="22">
        <v>1324105517</v>
      </c>
      <c r="H818" s="17"/>
    </row>
    <row r="819" spans="1:8" ht="21.95" customHeight="1" x14ac:dyDescent="0.3">
      <c r="A819" s="11">
        <v>815</v>
      </c>
      <c r="B819" s="22" t="str">
        <f>T("01270079233")</f>
        <v>01270079233</v>
      </c>
      <c r="C819" s="20" t="s">
        <v>1202</v>
      </c>
      <c r="D819" s="22" t="s">
        <v>1203</v>
      </c>
      <c r="E819" s="14">
        <v>7</v>
      </c>
      <c r="F819" s="20" t="s">
        <v>906</v>
      </c>
      <c r="G819" s="22">
        <v>1943243010</v>
      </c>
      <c r="H819" s="17"/>
    </row>
    <row r="820" spans="1:8" ht="21.95" customHeight="1" x14ac:dyDescent="0.3">
      <c r="A820" s="11">
        <v>816</v>
      </c>
      <c r="B820" s="22" t="str">
        <f>T("01270079293")</f>
        <v>01270079293</v>
      </c>
      <c r="C820" s="20" t="s">
        <v>1223</v>
      </c>
      <c r="D820" s="22" t="s">
        <v>1224</v>
      </c>
      <c r="E820" s="14">
        <v>7</v>
      </c>
      <c r="F820" s="20" t="s">
        <v>906</v>
      </c>
      <c r="G820" s="22">
        <v>1704691476</v>
      </c>
      <c r="H820" s="17"/>
    </row>
    <row r="821" spans="1:8" ht="21.95" customHeight="1" x14ac:dyDescent="0.3">
      <c r="A821" s="11">
        <v>817</v>
      </c>
      <c r="B821" s="22" t="str">
        <f>T("01270080377")</f>
        <v>01270080377</v>
      </c>
      <c r="C821" s="20" t="s">
        <v>1240</v>
      </c>
      <c r="D821" s="22" t="s">
        <v>1241</v>
      </c>
      <c r="E821" s="14">
        <v>7</v>
      </c>
      <c r="F821" s="20" t="s">
        <v>1127</v>
      </c>
      <c r="G821" s="22">
        <v>1324105300</v>
      </c>
      <c r="H821" s="17"/>
    </row>
    <row r="822" spans="1:8" ht="21.95" customHeight="1" x14ac:dyDescent="0.3">
      <c r="A822" s="11">
        <v>818</v>
      </c>
      <c r="B822" s="22" t="str">
        <f>T("01270080378")</f>
        <v>01270080378</v>
      </c>
      <c r="C822" s="20" t="s">
        <v>1242</v>
      </c>
      <c r="D822" s="22" t="s">
        <v>1243</v>
      </c>
      <c r="E822" s="14">
        <v>7</v>
      </c>
      <c r="F822" s="20" t="s">
        <v>906</v>
      </c>
      <c r="G822" s="22">
        <v>1324106013</v>
      </c>
      <c r="H822" s="17"/>
    </row>
    <row r="823" spans="1:8" ht="21.95" customHeight="1" x14ac:dyDescent="0.3">
      <c r="A823" s="11">
        <v>819</v>
      </c>
      <c r="B823" s="22" t="str">
        <f>T("01270080380")</f>
        <v>01270080380</v>
      </c>
      <c r="C823" s="20" t="s">
        <v>1244</v>
      </c>
      <c r="D823" s="22" t="s">
        <v>421</v>
      </c>
      <c r="E823" s="14">
        <v>7</v>
      </c>
      <c r="F823" s="20" t="s">
        <v>906</v>
      </c>
      <c r="G823" s="22">
        <v>1761657774</v>
      </c>
      <c r="H823" s="17"/>
    </row>
    <row r="824" spans="1:8" ht="21.95" customHeight="1" x14ac:dyDescent="0.3">
      <c r="A824" s="11">
        <v>820</v>
      </c>
      <c r="B824" s="22" t="str">
        <f>T("01270090348")</f>
        <v>01270090348</v>
      </c>
      <c r="C824" s="20" t="s">
        <v>1294</v>
      </c>
      <c r="D824" s="22" t="s">
        <v>1295</v>
      </c>
      <c r="E824" s="14">
        <v>7</v>
      </c>
      <c r="F824" s="20" t="s">
        <v>906</v>
      </c>
      <c r="G824" s="22">
        <v>1313217522</v>
      </c>
      <c r="H824" s="17"/>
    </row>
    <row r="825" spans="1:8" ht="21.95" customHeight="1" x14ac:dyDescent="0.3">
      <c r="A825" s="11">
        <v>821</v>
      </c>
      <c r="B825" s="22" t="str">
        <f>T("01270090349")</f>
        <v>01270090349</v>
      </c>
      <c r="C825" s="20" t="s">
        <v>1296</v>
      </c>
      <c r="D825" s="22" t="s">
        <v>856</v>
      </c>
      <c r="E825" s="14">
        <v>7</v>
      </c>
      <c r="F825" s="20" t="s">
        <v>906</v>
      </c>
      <c r="G825" s="22">
        <v>1321280724</v>
      </c>
      <c r="H825" s="17"/>
    </row>
    <row r="826" spans="1:8" ht="21.95" customHeight="1" x14ac:dyDescent="0.3">
      <c r="A826" s="11">
        <v>822</v>
      </c>
      <c r="B826" s="22" t="str">
        <f>T("01270090353")</f>
        <v>01270090353</v>
      </c>
      <c r="C826" s="20" t="s">
        <v>1299</v>
      </c>
      <c r="D826" s="22" t="s">
        <v>1300</v>
      </c>
      <c r="E826" s="14">
        <v>7</v>
      </c>
      <c r="F826" s="20" t="s">
        <v>906</v>
      </c>
      <c r="G826" s="22">
        <v>1780533969</v>
      </c>
      <c r="H826" s="17"/>
    </row>
    <row r="827" spans="1:8" ht="21.95" customHeight="1" x14ac:dyDescent="0.3">
      <c r="A827" s="11">
        <v>823</v>
      </c>
      <c r="B827" s="22" t="str">
        <f>T("01270090359")</f>
        <v>01270090359</v>
      </c>
      <c r="C827" s="20" t="s">
        <v>264</v>
      </c>
      <c r="D827" s="22" t="s">
        <v>215</v>
      </c>
      <c r="E827" s="14">
        <v>7</v>
      </c>
      <c r="F827" s="20" t="s">
        <v>1127</v>
      </c>
      <c r="G827" s="22">
        <v>1763094095</v>
      </c>
      <c r="H827" s="17"/>
    </row>
    <row r="828" spans="1:8" ht="21.95" customHeight="1" x14ac:dyDescent="0.3">
      <c r="A828" s="11">
        <v>824</v>
      </c>
      <c r="B828" s="22" t="str">
        <f>T("01270090361")</f>
        <v>01270090361</v>
      </c>
      <c r="C828" s="20" t="s">
        <v>1301</v>
      </c>
      <c r="D828" s="22" t="s">
        <v>1302</v>
      </c>
      <c r="E828" s="14">
        <v>7</v>
      </c>
      <c r="F828" s="20" t="s">
        <v>906</v>
      </c>
      <c r="G828" s="22">
        <v>1324105515</v>
      </c>
      <c r="H828" s="17"/>
    </row>
    <row r="829" spans="1:8" ht="21.95" customHeight="1" x14ac:dyDescent="0.3">
      <c r="A829" s="11">
        <v>825</v>
      </c>
      <c r="B829" s="22" t="str">
        <f>T("01270090363")</f>
        <v>01270090363</v>
      </c>
      <c r="C829" s="20" t="s">
        <v>1303</v>
      </c>
      <c r="D829" s="22" t="s">
        <v>1304</v>
      </c>
      <c r="E829" s="14">
        <v>7</v>
      </c>
      <c r="F829" s="20" t="s">
        <v>906</v>
      </c>
      <c r="G829" s="22">
        <v>1722659814</v>
      </c>
      <c r="H829" s="17"/>
    </row>
    <row r="830" spans="1:8" ht="21.95" customHeight="1" x14ac:dyDescent="0.3">
      <c r="A830" s="11">
        <v>826</v>
      </c>
      <c r="B830" s="22" t="str">
        <f>T("01270090912")</f>
        <v>01270090912</v>
      </c>
      <c r="C830" s="20" t="s">
        <v>1312</v>
      </c>
      <c r="D830" s="22" t="s">
        <v>1313</v>
      </c>
      <c r="E830" s="14">
        <v>7</v>
      </c>
      <c r="F830" s="20" t="s">
        <v>906</v>
      </c>
      <c r="G830" s="22">
        <v>1792843786</v>
      </c>
      <c r="H830" s="17"/>
    </row>
    <row r="831" spans="1:8" ht="21.95" customHeight="1" x14ac:dyDescent="0.3">
      <c r="A831" s="11">
        <v>827</v>
      </c>
      <c r="B831" s="22" t="str">
        <f>T("01270090913")</f>
        <v>01270090913</v>
      </c>
      <c r="C831" s="20" t="s">
        <v>1314</v>
      </c>
      <c r="D831" s="22" t="s">
        <v>1315</v>
      </c>
      <c r="E831" s="14">
        <v>7</v>
      </c>
      <c r="F831" s="20" t="s">
        <v>1127</v>
      </c>
      <c r="G831" s="22">
        <v>1777276876</v>
      </c>
      <c r="H831" s="17"/>
    </row>
    <row r="832" spans="1:8" ht="21.95" customHeight="1" x14ac:dyDescent="0.3">
      <c r="A832" s="11">
        <v>828</v>
      </c>
      <c r="B832" s="22" t="str">
        <f>T("01270090915")</f>
        <v>01270090915</v>
      </c>
      <c r="C832" s="20" t="s">
        <v>1316</v>
      </c>
      <c r="D832" s="22" t="s">
        <v>1317</v>
      </c>
      <c r="E832" s="14">
        <v>7</v>
      </c>
      <c r="F832" s="20" t="s">
        <v>906</v>
      </c>
      <c r="G832" s="22">
        <v>1788231741</v>
      </c>
      <c r="H832" s="17"/>
    </row>
    <row r="833" spans="1:8" ht="21.95" customHeight="1" x14ac:dyDescent="0.3">
      <c r="A833" s="11">
        <v>829</v>
      </c>
      <c r="B833" s="22" t="str">
        <f>T("01270093316")</f>
        <v>01270093316</v>
      </c>
      <c r="C833" s="20" t="s">
        <v>1043</v>
      </c>
      <c r="D833" s="22" t="s">
        <v>1348</v>
      </c>
      <c r="E833" s="14">
        <v>7</v>
      </c>
      <c r="F833" s="20" t="s">
        <v>1349</v>
      </c>
      <c r="G833" s="22">
        <v>1324105506</v>
      </c>
      <c r="H833" s="17"/>
    </row>
    <row r="834" spans="1:8" ht="21.95" customHeight="1" x14ac:dyDescent="0.3">
      <c r="A834" s="11">
        <v>830</v>
      </c>
      <c r="B834" s="22" t="str">
        <f>T("01270104773")</f>
        <v>01270104773</v>
      </c>
      <c r="C834" s="20" t="s">
        <v>1383</v>
      </c>
      <c r="D834" s="22" t="s">
        <v>1384</v>
      </c>
      <c r="E834" s="14">
        <v>7</v>
      </c>
      <c r="F834" s="20" t="s">
        <v>1385</v>
      </c>
      <c r="G834" s="22">
        <v>1737128086</v>
      </c>
      <c r="H834" s="17"/>
    </row>
    <row r="835" spans="1:8" ht="21.95" customHeight="1" x14ac:dyDescent="0.3">
      <c r="A835" s="11">
        <v>831</v>
      </c>
      <c r="B835" s="22" t="str">
        <f>T("01270104788")</f>
        <v>01270104788</v>
      </c>
      <c r="C835" s="20" t="s">
        <v>1397</v>
      </c>
      <c r="D835" s="22" t="s">
        <v>1241</v>
      </c>
      <c r="E835" s="14">
        <v>7</v>
      </c>
      <c r="F835" s="20" t="s">
        <v>1127</v>
      </c>
      <c r="G835" s="22">
        <v>1793854328</v>
      </c>
      <c r="H835" s="17"/>
    </row>
    <row r="836" spans="1:8" ht="21.95" customHeight="1" x14ac:dyDescent="0.3">
      <c r="A836" s="11">
        <v>832</v>
      </c>
      <c r="B836" s="22" t="str">
        <f>T("01270104791")</f>
        <v>01270104791</v>
      </c>
      <c r="C836" s="20" t="s">
        <v>306</v>
      </c>
      <c r="D836" s="22" t="s">
        <v>1402</v>
      </c>
      <c r="E836" s="14">
        <v>7</v>
      </c>
      <c r="F836" s="20" t="s">
        <v>164</v>
      </c>
      <c r="G836" s="22">
        <v>1774294415</v>
      </c>
      <c r="H836" s="17"/>
    </row>
    <row r="837" spans="1:8" ht="21.95" customHeight="1" x14ac:dyDescent="0.3">
      <c r="A837" s="11">
        <v>833</v>
      </c>
      <c r="B837" s="22" t="str">
        <f>T("01270125251")</f>
        <v>01270125251</v>
      </c>
      <c r="C837" s="20" t="s">
        <v>1486</v>
      </c>
      <c r="D837" s="22" t="s">
        <v>1487</v>
      </c>
      <c r="E837" s="14">
        <v>7</v>
      </c>
      <c r="F837" s="20" t="s">
        <v>906</v>
      </c>
      <c r="G837" s="22">
        <v>1781026856</v>
      </c>
      <c r="H837" s="17"/>
    </row>
    <row r="838" spans="1:8" ht="21.95" customHeight="1" x14ac:dyDescent="0.3">
      <c r="A838" s="11">
        <v>834</v>
      </c>
      <c r="B838" s="22" t="str">
        <f>T("01270125279")</f>
        <v>01270125279</v>
      </c>
      <c r="C838" s="20" t="s">
        <v>1529</v>
      </c>
      <c r="D838" s="22" t="s">
        <v>1530</v>
      </c>
      <c r="E838" s="14">
        <v>7</v>
      </c>
      <c r="F838" s="20" t="s">
        <v>906</v>
      </c>
      <c r="G838" s="22">
        <v>1713323528</v>
      </c>
      <c r="H838" s="17"/>
    </row>
    <row r="839" spans="1:8" ht="21.95" customHeight="1" x14ac:dyDescent="0.3">
      <c r="A839" s="11">
        <v>835</v>
      </c>
      <c r="B839" s="22" t="str">
        <f>T("01270125288")</f>
        <v>01270125288</v>
      </c>
      <c r="C839" s="20" t="s">
        <v>1546</v>
      </c>
      <c r="D839" s="22" t="s">
        <v>1547</v>
      </c>
      <c r="E839" s="14">
        <v>7</v>
      </c>
      <c r="F839" s="20" t="s">
        <v>906</v>
      </c>
      <c r="G839" s="22">
        <v>1710531531</v>
      </c>
      <c r="H839" s="17"/>
    </row>
    <row r="840" spans="1:8" ht="21.95" customHeight="1" x14ac:dyDescent="0.3">
      <c r="A840" s="11">
        <v>836</v>
      </c>
      <c r="B840" s="22" t="str">
        <f>T("01270125306")</f>
        <v>01270125306</v>
      </c>
      <c r="C840" s="20" t="s">
        <v>1578</v>
      </c>
      <c r="D840" s="22" t="s">
        <v>1579</v>
      </c>
      <c r="E840" s="14">
        <v>7</v>
      </c>
      <c r="F840" s="20" t="s">
        <v>906</v>
      </c>
      <c r="G840" s="22">
        <v>1758381368</v>
      </c>
      <c r="H840" s="17"/>
    </row>
    <row r="841" spans="1:8" ht="21.95" customHeight="1" x14ac:dyDescent="0.3">
      <c r="A841" s="11">
        <v>837</v>
      </c>
      <c r="B841" s="22" t="str">
        <f>T("01270125307")</f>
        <v>01270125307</v>
      </c>
      <c r="C841" s="20" t="s">
        <v>1580</v>
      </c>
      <c r="D841" s="22" t="s">
        <v>1581</v>
      </c>
      <c r="E841" s="14">
        <v>7</v>
      </c>
      <c r="F841" s="20" t="s">
        <v>1127</v>
      </c>
      <c r="G841" s="22">
        <v>1720436337</v>
      </c>
      <c r="H841" s="17"/>
    </row>
    <row r="842" spans="1:8" ht="21.95" customHeight="1" x14ac:dyDescent="0.3">
      <c r="A842" s="11">
        <v>838</v>
      </c>
      <c r="B842" s="22" t="str">
        <f>T("01270125321")</f>
        <v>01270125321</v>
      </c>
      <c r="C842" s="20" t="s">
        <v>1603</v>
      </c>
      <c r="D842" s="22" t="s">
        <v>1521</v>
      </c>
      <c r="E842" s="14">
        <v>7</v>
      </c>
      <c r="F842" s="20" t="s">
        <v>906</v>
      </c>
      <c r="G842" s="22">
        <v>1785295890</v>
      </c>
      <c r="H842" s="17"/>
    </row>
    <row r="843" spans="1:8" ht="21.95" customHeight="1" x14ac:dyDescent="0.3">
      <c r="A843" s="11">
        <v>839</v>
      </c>
      <c r="B843" s="22" t="str">
        <f>T("01270125349")</f>
        <v>01270125349</v>
      </c>
      <c r="C843" s="20" t="s">
        <v>1651</v>
      </c>
      <c r="D843" s="22" t="s">
        <v>1652</v>
      </c>
      <c r="E843" s="14">
        <v>7</v>
      </c>
      <c r="F843" s="20" t="s">
        <v>906</v>
      </c>
      <c r="G843" s="22">
        <v>1721459449</v>
      </c>
      <c r="H843" s="17"/>
    </row>
    <row r="844" spans="1:8" ht="21.95" customHeight="1" x14ac:dyDescent="0.3">
      <c r="A844" s="11">
        <v>840</v>
      </c>
      <c r="B844" s="22" t="str">
        <f>T("01270125419")</f>
        <v>01270125419</v>
      </c>
      <c r="C844" s="20" t="s">
        <v>1762</v>
      </c>
      <c r="D844" s="22" t="s">
        <v>1763</v>
      </c>
      <c r="E844" s="14">
        <v>7</v>
      </c>
      <c r="F844" s="20" t="s">
        <v>906</v>
      </c>
      <c r="G844" s="22">
        <v>1786046802</v>
      </c>
      <c r="H844" s="17"/>
    </row>
    <row r="845" spans="1:8" ht="21.95" customHeight="1" x14ac:dyDescent="0.3">
      <c r="A845" s="11">
        <v>841</v>
      </c>
      <c r="B845" s="22" t="str">
        <f>T("01270125456")</f>
        <v>01270125456</v>
      </c>
      <c r="C845" s="20" t="s">
        <v>1820</v>
      </c>
      <c r="D845" s="22" t="s">
        <v>104</v>
      </c>
      <c r="E845" s="14">
        <v>7</v>
      </c>
      <c r="F845" s="20" t="s">
        <v>906</v>
      </c>
      <c r="G845" s="22">
        <v>1917608643</v>
      </c>
      <c r="H845" s="17"/>
    </row>
    <row r="846" spans="1:8" ht="21.95" customHeight="1" x14ac:dyDescent="0.3">
      <c r="A846" s="11">
        <v>842</v>
      </c>
      <c r="B846" s="22" t="str">
        <f>T("01270125459")</f>
        <v>01270125459</v>
      </c>
      <c r="C846" s="20" t="s">
        <v>1825</v>
      </c>
      <c r="D846" s="22" t="s">
        <v>1826</v>
      </c>
      <c r="E846" s="14">
        <v>7</v>
      </c>
      <c r="F846" s="20" t="s">
        <v>906</v>
      </c>
      <c r="G846" s="22">
        <v>1312221604</v>
      </c>
      <c r="H846" s="17"/>
    </row>
    <row r="847" spans="1:8" ht="21.95" customHeight="1" x14ac:dyDescent="0.3">
      <c r="A847" s="11">
        <v>843</v>
      </c>
      <c r="B847" s="22" t="str">
        <f>T("01270125485")</f>
        <v>01270125485</v>
      </c>
      <c r="C847" s="20" t="s">
        <v>632</v>
      </c>
      <c r="D847" s="22" t="s">
        <v>537</v>
      </c>
      <c r="E847" s="14">
        <v>7</v>
      </c>
      <c r="F847" s="20" t="s">
        <v>906</v>
      </c>
      <c r="G847" s="22">
        <v>1304525384</v>
      </c>
      <c r="H847" s="17"/>
    </row>
    <row r="848" spans="1:8" ht="21.95" customHeight="1" x14ac:dyDescent="0.3">
      <c r="A848" s="11">
        <v>844</v>
      </c>
      <c r="B848" s="22" t="str">
        <f>T("01270125486")</f>
        <v>01270125486</v>
      </c>
      <c r="C848" s="20" t="s">
        <v>1869</v>
      </c>
      <c r="D848" s="22" t="s">
        <v>1870</v>
      </c>
      <c r="E848" s="14">
        <v>7</v>
      </c>
      <c r="F848" s="20" t="s">
        <v>906</v>
      </c>
      <c r="G848" s="22">
        <v>1726897972</v>
      </c>
      <c r="H848" s="17"/>
    </row>
    <row r="849" spans="1:8" ht="21.95" customHeight="1" x14ac:dyDescent="0.3">
      <c r="A849" s="11">
        <v>845</v>
      </c>
      <c r="B849" s="22" t="str">
        <f>T("01270151197")</f>
        <v>01270151197</v>
      </c>
      <c r="C849" s="20" t="s">
        <v>1882</v>
      </c>
      <c r="D849" s="22" t="s">
        <v>1883</v>
      </c>
      <c r="E849" s="14">
        <v>7</v>
      </c>
      <c r="F849" s="20" t="s">
        <v>1127</v>
      </c>
      <c r="G849" s="22">
        <v>1866042993</v>
      </c>
      <c r="H849" s="17"/>
    </row>
    <row r="850" spans="1:8" ht="21.95" customHeight="1" x14ac:dyDescent="0.3">
      <c r="A850" s="11">
        <v>846</v>
      </c>
      <c r="B850" s="22" t="str">
        <f>T("01270153311")</f>
        <v>01270153311</v>
      </c>
      <c r="C850" s="20" t="s">
        <v>1909</v>
      </c>
      <c r="D850" s="22" t="s">
        <v>1910</v>
      </c>
      <c r="E850" s="14">
        <v>7</v>
      </c>
      <c r="F850" s="20" t="s">
        <v>1911</v>
      </c>
      <c r="G850" s="22">
        <v>1736724572</v>
      </c>
      <c r="H850" s="17"/>
    </row>
    <row r="851" spans="1:8" ht="21.95" customHeight="1" x14ac:dyDescent="0.3">
      <c r="A851" s="11">
        <v>847</v>
      </c>
      <c r="B851" s="22" t="str">
        <f>T("01270016790")</f>
        <v>01270016790</v>
      </c>
      <c r="C851" s="20" t="s">
        <v>162</v>
      </c>
      <c r="D851" s="22" t="s">
        <v>163</v>
      </c>
      <c r="E851" s="14">
        <v>8</v>
      </c>
      <c r="F851" s="20" t="s">
        <v>164</v>
      </c>
      <c r="G851" s="22">
        <v>1723437071</v>
      </c>
      <c r="H851" s="17"/>
    </row>
    <row r="852" spans="1:8" ht="21.95" customHeight="1" x14ac:dyDescent="0.3">
      <c r="A852" s="11">
        <v>848</v>
      </c>
      <c r="B852" s="22" t="str">
        <f>T("01270021641")</f>
        <v>01270021641</v>
      </c>
      <c r="C852" s="20" t="s">
        <v>104</v>
      </c>
      <c r="D852" s="22" t="s">
        <v>93</v>
      </c>
      <c r="E852" s="14">
        <v>8</v>
      </c>
      <c r="F852" s="20" t="s">
        <v>164</v>
      </c>
      <c r="G852" s="22">
        <v>1790585566</v>
      </c>
      <c r="H852" s="17"/>
    </row>
    <row r="853" spans="1:8" ht="21.95" customHeight="1" x14ac:dyDescent="0.3">
      <c r="A853" s="11">
        <v>849</v>
      </c>
      <c r="B853" s="22" t="str">
        <f>T("01270021660")</f>
        <v>01270021660</v>
      </c>
      <c r="C853" s="20" t="s">
        <v>524</v>
      </c>
      <c r="D853" s="22" t="s">
        <v>525</v>
      </c>
      <c r="E853" s="14">
        <v>8</v>
      </c>
      <c r="F853" s="20" t="s">
        <v>164</v>
      </c>
      <c r="G853" s="22">
        <v>1743779275</v>
      </c>
      <c r="H853" s="17"/>
    </row>
    <row r="854" spans="1:8" ht="21.95" customHeight="1" x14ac:dyDescent="0.3">
      <c r="A854" s="11">
        <v>850</v>
      </c>
      <c r="B854" s="22" t="str">
        <f>T("01270021670")</f>
        <v>01270021670</v>
      </c>
      <c r="C854" s="20" t="s">
        <v>526</v>
      </c>
      <c r="D854" s="22" t="s">
        <v>527</v>
      </c>
      <c r="E854" s="14">
        <v>8</v>
      </c>
      <c r="F854" s="20" t="s">
        <v>164</v>
      </c>
      <c r="G854" s="22">
        <v>1322749469</v>
      </c>
      <c r="H854" s="17"/>
    </row>
    <row r="855" spans="1:8" ht="21.95" customHeight="1" x14ac:dyDescent="0.3">
      <c r="A855" s="11">
        <v>851</v>
      </c>
      <c r="B855" s="22" t="str">
        <f>T("01270021679")</f>
        <v>01270021679</v>
      </c>
      <c r="C855" s="20" t="s">
        <v>528</v>
      </c>
      <c r="D855" s="22" t="s">
        <v>530</v>
      </c>
      <c r="E855" s="14">
        <v>8</v>
      </c>
      <c r="F855" s="20" t="s">
        <v>164</v>
      </c>
      <c r="G855" s="22">
        <v>1740304603</v>
      </c>
      <c r="H855" s="17"/>
    </row>
    <row r="856" spans="1:8" ht="21.95" customHeight="1" x14ac:dyDescent="0.3">
      <c r="A856" s="11">
        <v>852</v>
      </c>
      <c r="B856" s="22" t="str">
        <f>T("01270021690")</f>
        <v>01270021690</v>
      </c>
      <c r="C856" s="20" t="s">
        <v>531</v>
      </c>
      <c r="D856" s="22" t="s">
        <v>532</v>
      </c>
      <c r="E856" s="14">
        <v>8</v>
      </c>
      <c r="F856" s="20" t="s">
        <v>164</v>
      </c>
      <c r="G856" s="22">
        <v>1767343718</v>
      </c>
      <c r="H856" s="17"/>
    </row>
    <row r="857" spans="1:8" ht="21.95" customHeight="1" x14ac:dyDescent="0.3">
      <c r="A857" s="11">
        <v>853</v>
      </c>
      <c r="B857" s="22" t="str">
        <f>T("01270021716")</f>
        <v>01270021716</v>
      </c>
      <c r="C857" s="20" t="s">
        <v>106</v>
      </c>
      <c r="D857" s="22" t="s">
        <v>533</v>
      </c>
      <c r="E857" s="14">
        <v>8</v>
      </c>
      <c r="F857" s="20" t="s">
        <v>164</v>
      </c>
      <c r="G857" s="22">
        <v>1724732790</v>
      </c>
      <c r="H857" s="17"/>
    </row>
    <row r="858" spans="1:8" ht="21.95" customHeight="1" x14ac:dyDescent="0.3">
      <c r="A858" s="11">
        <v>854</v>
      </c>
      <c r="B858" s="22" t="str">
        <f>T("01270021728")</f>
        <v>01270021728</v>
      </c>
      <c r="C858" s="20" t="s">
        <v>534</v>
      </c>
      <c r="D858" s="22" t="s">
        <v>535</v>
      </c>
      <c r="E858" s="14">
        <v>8</v>
      </c>
      <c r="F858" s="20" t="s">
        <v>164</v>
      </c>
      <c r="G858" s="22">
        <v>1722252850</v>
      </c>
      <c r="H858" s="17"/>
    </row>
    <row r="859" spans="1:8" ht="21.95" customHeight="1" x14ac:dyDescent="0.3">
      <c r="A859" s="11">
        <v>855</v>
      </c>
      <c r="B859" s="22" t="str">
        <f>T("01270021737")</f>
        <v>01270021737</v>
      </c>
      <c r="C859" s="20" t="s">
        <v>536</v>
      </c>
      <c r="D859" s="22" t="s">
        <v>537</v>
      </c>
      <c r="E859" s="14">
        <v>8</v>
      </c>
      <c r="F859" s="20" t="s">
        <v>164</v>
      </c>
      <c r="G859" s="22">
        <v>1723957838</v>
      </c>
      <c r="H859" s="17"/>
    </row>
    <row r="860" spans="1:8" ht="21.95" customHeight="1" x14ac:dyDescent="0.3">
      <c r="A860" s="11">
        <v>856</v>
      </c>
      <c r="B860" s="22" t="str">
        <f>T("01270021758")</f>
        <v>01270021758</v>
      </c>
      <c r="C860" s="20" t="s">
        <v>538</v>
      </c>
      <c r="D860" s="22" t="s">
        <v>539</v>
      </c>
      <c r="E860" s="14">
        <v>8</v>
      </c>
      <c r="F860" s="20" t="s">
        <v>164</v>
      </c>
      <c r="G860" s="22">
        <v>1885340512</v>
      </c>
      <c r="H860" s="17"/>
    </row>
    <row r="861" spans="1:8" ht="21.95" customHeight="1" x14ac:dyDescent="0.3">
      <c r="A861" s="11">
        <v>857</v>
      </c>
      <c r="B861" s="22" t="str">
        <f>T("01270021771")</f>
        <v>01270021771</v>
      </c>
      <c r="C861" s="20" t="s">
        <v>540</v>
      </c>
      <c r="D861" s="22" t="s">
        <v>541</v>
      </c>
      <c r="E861" s="14">
        <v>8</v>
      </c>
      <c r="F861" s="20" t="s">
        <v>164</v>
      </c>
      <c r="G861" s="22">
        <v>1770908894</v>
      </c>
      <c r="H861" s="17"/>
    </row>
    <row r="862" spans="1:8" ht="21.95" customHeight="1" x14ac:dyDescent="0.3">
      <c r="A862" s="11">
        <v>858</v>
      </c>
      <c r="B862" s="22" t="str">
        <f>T("01270021988")</f>
        <v>01270021988</v>
      </c>
      <c r="C862" s="20" t="s">
        <v>542</v>
      </c>
      <c r="D862" s="22" t="s">
        <v>543</v>
      </c>
      <c r="E862" s="14">
        <v>8</v>
      </c>
      <c r="F862" s="20" t="s">
        <v>164</v>
      </c>
      <c r="G862" s="22">
        <v>1853501398</v>
      </c>
      <c r="H862" s="17"/>
    </row>
    <row r="863" spans="1:8" ht="21.95" customHeight="1" x14ac:dyDescent="0.3">
      <c r="A863" s="11">
        <v>859</v>
      </c>
      <c r="B863" s="22" t="str">
        <f>T("01270021997")</f>
        <v>01270021997</v>
      </c>
      <c r="C863" s="20" t="s">
        <v>544</v>
      </c>
      <c r="D863" s="22" t="s">
        <v>545</v>
      </c>
      <c r="E863" s="14">
        <v>8</v>
      </c>
      <c r="F863" s="20" t="s">
        <v>164</v>
      </c>
      <c r="G863" s="22">
        <v>1723741665</v>
      </c>
      <c r="H863" s="17"/>
    </row>
    <row r="864" spans="1:8" ht="21.95" customHeight="1" x14ac:dyDescent="0.3">
      <c r="A864" s="11">
        <v>860</v>
      </c>
      <c r="B864" s="22" t="str">
        <f>T("01270022003")</f>
        <v>01270022003</v>
      </c>
      <c r="C864" s="20" t="s">
        <v>546</v>
      </c>
      <c r="D864" s="22" t="s">
        <v>547</v>
      </c>
      <c r="E864" s="14">
        <v>8</v>
      </c>
      <c r="F864" s="20" t="s">
        <v>164</v>
      </c>
      <c r="G864" s="22">
        <v>1304015547</v>
      </c>
      <c r="H864" s="17"/>
    </row>
    <row r="865" spans="1:8" ht="21.95" customHeight="1" x14ac:dyDescent="0.3">
      <c r="A865" s="11">
        <v>861</v>
      </c>
      <c r="B865" s="22" t="str">
        <f>T("01270022020")</f>
        <v>01270022020</v>
      </c>
      <c r="C865" s="20" t="s">
        <v>548</v>
      </c>
      <c r="D865" s="22" t="s">
        <v>549</v>
      </c>
      <c r="E865" s="14">
        <v>8</v>
      </c>
      <c r="F865" s="20" t="s">
        <v>164</v>
      </c>
      <c r="G865" s="22">
        <v>1786933303</v>
      </c>
      <c r="H865" s="17"/>
    </row>
    <row r="866" spans="1:8" ht="21.95" customHeight="1" x14ac:dyDescent="0.3">
      <c r="A866" s="11">
        <v>862</v>
      </c>
      <c r="B866" s="22" t="str">
        <f>T("01270022028")</f>
        <v>01270022028</v>
      </c>
      <c r="C866" s="20" t="s">
        <v>550</v>
      </c>
      <c r="D866" s="22" t="s">
        <v>551</v>
      </c>
      <c r="E866" s="14">
        <v>8</v>
      </c>
      <c r="F866" s="20" t="s">
        <v>164</v>
      </c>
      <c r="G866" s="22">
        <v>1764114793</v>
      </c>
      <c r="H866" s="17"/>
    </row>
    <row r="867" spans="1:8" ht="21.95" customHeight="1" x14ac:dyDescent="0.3">
      <c r="A867" s="11">
        <v>863</v>
      </c>
      <c r="B867" s="22" t="str">
        <f>T("01270022041")</f>
        <v>01270022041</v>
      </c>
      <c r="C867" s="20" t="s">
        <v>552</v>
      </c>
      <c r="D867" s="22" t="s">
        <v>553</v>
      </c>
      <c r="E867" s="14">
        <v>8</v>
      </c>
      <c r="F867" s="20" t="s">
        <v>164</v>
      </c>
      <c r="G867" s="22">
        <v>1709385606</v>
      </c>
      <c r="H867" s="17"/>
    </row>
    <row r="868" spans="1:8" ht="21.95" customHeight="1" x14ac:dyDescent="0.3">
      <c r="A868" s="11">
        <v>864</v>
      </c>
      <c r="B868" s="22" t="str">
        <f>T("01270022063")</f>
        <v>01270022063</v>
      </c>
      <c r="C868" s="20" t="s">
        <v>554</v>
      </c>
      <c r="D868" s="22" t="s">
        <v>555</v>
      </c>
      <c r="E868" s="14">
        <v>8</v>
      </c>
      <c r="F868" s="20" t="s">
        <v>164</v>
      </c>
      <c r="G868" s="22">
        <v>1728151136</v>
      </c>
      <c r="H868" s="17"/>
    </row>
    <row r="869" spans="1:8" ht="21.95" customHeight="1" x14ac:dyDescent="0.3">
      <c r="A869" s="11">
        <v>865</v>
      </c>
      <c r="B869" s="22" t="str">
        <f>T("01270022074")</f>
        <v>01270022074</v>
      </c>
      <c r="C869" s="20" t="s">
        <v>49</v>
      </c>
      <c r="D869" s="22" t="s">
        <v>556</v>
      </c>
      <c r="E869" s="14">
        <v>8</v>
      </c>
      <c r="F869" s="20" t="s">
        <v>164</v>
      </c>
      <c r="G869" s="22">
        <v>1737414319</v>
      </c>
      <c r="H869" s="17"/>
    </row>
    <row r="870" spans="1:8" ht="21.95" customHeight="1" x14ac:dyDescent="0.3">
      <c r="A870" s="11">
        <v>866</v>
      </c>
      <c r="B870" s="22" t="str">
        <f>T("01270022090")</f>
        <v>01270022090</v>
      </c>
      <c r="C870" s="20" t="s">
        <v>557</v>
      </c>
      <c r="D870" s="22" t="s">
        <v>559</v>
      </c>
      <c r="E870" s="14">
        <v>8</v>
      </c>
      <c r="F870" s="20" t="s">
        <v>164</v>
      </c>
      <c r="G870" s="22">
        <v>1704357455</v>
      </c>
      <c r="H870" s="17"/>
    </row>
    <row r="871" spans="1:8" ht="21.95" customHeight="1" x14ac:dyDescent="0.3">
      <c r="A871" s="11">
        <v>867</v>
      </c>
      <c r="B871" s="22" t="str">
        <f>T("01270022388")</f>
        <v>01270022388</v>
      </c>
      <c r="C871" s="20" t="s">
        <v>560</v>
      </c>
      <c r="D871" s="22" t="s">
        <v>561</v>
      </c>
      <c r="E871" s="14">
        <v>8</v>
      </c>
      <c r="F871" s="20" t="s">
        <v>164</v>
      </c>
      <c r="G871" s="22">
        <v>1757061551</v>
      </c>
      <c r="H871" s="17"/>
    </row>
    <row r="872" spans="1:8" ht="21.95" customHeight="1" x14ac:dyDescent="0.3">
      <c r="A872" s="11">
        <v>868</v>
      </c>
      <c r="B872" s="22" t="str">
        <f>T("01270022395")</f>
        <v>01270022395</v>
      </c>
      <c r="C872" s="20" t="s">
        <v>562</v>
      </c>
      <c r="D872" s="22" t="s">
        <v>564</v>
      </c>
      <c r="E872" s="14">
        <v>8</v>
      </c>
      <c r="F872" s="20" t="s">
        <v>164</v>
      </c>
      <c r="G872" s="22">
        <v>1744982461</v>
      </c>
      <c r="H872" s="17"/>
    </row>
    <row r="873" spans="1:8" ht="21.95" customHeight="1" x14ac:dyDescent="0.3">
      <c r="A873" s="11">
        <v>869</v>
      </c>
      <c r="B873" s="22" t="str">
        <f>T("01270022404")</f>
        <v>01270022404</v>
      </c>
      <c r="C873" s="20" t="s">
        <v>565</v>
      </c>
      <c r="D873" s="22" t="s">
        <v>566</v>
      </c>
      <c r="E873" s="14">
        <v>8</v>
      </c>
      <c r="F873" s="20" t="s">
        <v>164</v>
      </c>
      <c r="G873" s="22">
        <v>1709337423</v>
      </c>
      <c r="H873" s="17"/>
    </row>
    <row r="874" spans="1:8" ht="21.95" customHeight="1" x14ac:dyDescent="0.3">
      <c r="A874" s="11">
        <v>870</v>
      </c>
      <c r="B874" s="22" t="str">
        <f>T("01270022422")</f>
        <v>01270022422</v>
      </c>
      <c r="C874" s="20" t="s">
        <v>567</v>
      </c>
      <c r="D874" s="22" t="s">
        <v>32</v>
      </c>
      <c r="E874" s="14">
        <v>8</v>
      </c>
      <c r="F874" s="20" t="s">
        <v>164</v>
      </c>
      <c r="G874" s="22">
        <v>1312449156</v>
      </c>
      <c r="H874" s="17"/>
    </row>
    <row r="875" spans="1:8" ht="21.95" customHeight="1" x14ac:dyDescent="0.3">
      <c r="A875" s="11">
        <v>871</v>
      </c>
      <c r="B875" s="22" t="str">
        <f>T("01270022562")</f>
        <v>01270022562</v>
      </c>
      <c r="C875" s="20" t="s">
        <v>568</v>
      </c>
      <c r="D875" s="22" t="s">
        <v>570</v>
      </c>
      <c r="E875" s="14">
        <v>8</v>
      </c>
      <c r="F875" s="20" t="s">
        <v>164</v>
      </c>
      <c r="G875" s="22">
        <v>1324105166</v>
      </c>
      <c r="H875" s="17"/>
    </row>
    <row r="876" spans="1:8" ht="21.95" customHeight="1" x14ac:dyDescent="0.3">
      <c r="A876" s="11">
        <v>872</v>
      </c>
      <c r="B876" s="22" t="str">
        <f>T("01270022565")</f>
        <v>01270022565</v>
      </c>
      <c r="C876" s="20" t="s">
        <v>99</v>
      </c>
      <c r="D876" s="22" t="s">
        <v>242</v>
      </c>
      <c r="E876" s="14">
        <v>8</v>
      </c>
      <c r="F876" s="20" t="s">
        <v>164</v>
      </c>
      <c r="G876" s="22">
        <v>1821117410</v>
      </c>
      <c r="H876" s="17"/>
    </row>
    <row r="877" spans="1:8" ht="21.95" customHeight="1" x14ac:dyDescent="0.3">
      <c r="A877" s="11">
        <v>873</v>
      </c>
      <c r="B877" s="22" t="str">
        <f>T("01270022569")</f>
        <v>01270022569</v>
      </c>
      <c r="C877" s="20" t="s">
        <v>571</v>
      </c>
      <c r="D877" s="22" t="s">
        <v>93</v>
      </c>
      <c r="E877" s="14">
        <v>8</v>
      </c>
      <c r="F877" s="20" t="s">
        <v>164</v>
      </c>
      <c r="G877" s="22">
        <v>1710768536</v>
      </c>
      <c r="H877" s="17"/>
    </row>
    <row r="878" spans="1:8" ht="21.95" customHeight="1" x14ac:dyDescent="0.3">
      <c r="A878" s="11">
        <v>874</v>
      </c>
      <c r="B878" s="22" t="str">
        <f>T("01270022576")</f>
        <v>01270022576</v>
      </c>
      <c r="C878" s="20" t="s">
        <v>572</v>
      </c>
      <c r="D878" s="22" t="s">
        <v>573</v>
      </c>
      <c r="E878" s="14">
        <v>8</v>
      </c>
      <c r="F878" s="20" t="s">
        <v>164</v>
      </c>
      <c r="G878" s="22">
        <v>1324105172</v>
      </c>
      <c r="H878" s="17"/>
    </row>
    <row r="879" spans="1:8" ht="21.95" customHeight="1" x14ac:dyDescent="0.3">
      <c r="A879" s="11">
        <v>875</v>
      </c>
      <c r="B879" s="22" t="str">
        <f>T("01270022580")</f>
        <v>01270022580</v>
      </c>
      <c r="C879" s="20" t="s">
        <v>345</v>
      </c>
      <c r="D879" s="22" t="s">
        <v>163</v>
      </c>
      <c r="E879" s="14">
        <v>8</v>
      </c>
      <c r="F879" s="20" t="s">
        <v>164</v>
      </c>
      <c r="G879" s="22">
        <v>1750644715</v>
      </c>
      <c r="H879" s="17"/>
    </row>
    <row r="880" spans="1:8" ht="21.95" customHeight="1" x14ac:dyDescent="0.3">
      <c r="A880" s="11">
        <v>876</v>
      </c>
      <c r="B880" s="22" t="str">
        <f>T("01270022588")</f>
        <v>01270022588</v>
      </c>
      <c r="C880" s="20" t="s">
        <v>574</v>
      </c>
      <c r="D880" s="22" t="s">
        <v>50</v>
      </c>
      <c r="E880" s="14">
        <v>8</v>
      </c>
      <c r="F880" s="20" t="s">
        <v>164</v>
      </c>
      <c r="G880" s="22">
        <v>1324105534</v>
      </c>
      <c r="H880" s="17"/>
    </row>
    <row r="881" spans="1:8" ht="21.95" customHeight="1" x14ac:dyDescent="0.3">
      <c r="A881" s="11">
        <v>877</v>
      </c>
      <c r="B881" s="22" t="str">
        <f>T("01270022591")</f>
        <v>01270022591</v>
      </c>
      <c r="C881" s="20" t="s">
        <v>575</v>
      </c>
      <c r="D881" s="22" t="s">
        <v>50</v>
      </c>
      <c r="E881" s="14">
        <v>8</v>
      </c>
      <c r="F881" s="20" t="s">
        <v>164</v>
      </c>
      <c r="G881" s="22">
        <v>1780961201</v>
      </c>
      <c r="H881" s="17"/>
    </row>
    <row r="882" spans="1:8" ht="21.95" customHeight="1" x14ac:dyDescent="0.3">
      <c r="A882" s="11">
        <v>878</v>
      </c>
      <c r="B882" s="22" t="str">
        <f>T("01270022593")</f>
        <v>01270022593</v>
      </c>
      <c r="C882" s="20" t="s">
        <v>576</v>
      </c>
      <c r="D882" s="22" t="s">
        <v>577</v>
      </c>
      <c r="E882" s="14">
        <v>8</v>
      </c>
      <c r="F882" s="20" t="s">
        <v>164</v>
      </c>
      <c r="G882" s="22">
        <v>1885340384</v>
      </c>
      <c r="H882" s="17"/>
    </row>
    <row r="883" spans="1:8" ht="21.95" customHeight="1" x14ac:dyDescent="0.3">
      <c r="A883" s="11">
        <v>879</v>
      </c>
      <c r="B883" s="22" t="str">
        <f>T("01270022598")</f>
        <v>01270022598</v>
      </c>
      <c r="C883" s="20" t="s">
        <v>578</v>
      </c>
      <c r="D883" s="22" t="s">
        <v>579</v>
      </c>
      <c r="E883" s="14">
        <v>8</v>
      </c>
      <c r="F883" s="20" t="s">
        <v>164</v>
      </c>
      <c r="G883" s="22">
        <v>1780381185</v>
      </c>
      <c r="H883" s="17"/>
    </row>
    <row r="884" spans="1:8" ht="21.95" customHeight="1" x14ac:dyDescent="0.3">
      <c r="A884" s="11">
        <v>880</v>
      </c>
      <c r="B884" s="22" t="str">
        <f>T("01270022605")</f>
        <v>01270022605</v>
      </c>
      <c r="C884" s="20" t="s">
        <v>580</v>
      </c>
      <c r="D884" s="22" t="s">
        <v>581</v>
      </c>
      <c r="E884" s="14">
        <v>8</v>
      </c>
      <c r="F884" s="20" t="s">
        <v>164</v>
      </c>
      <c r="G884" s="22">
        <v>1751333508</v>
      </c>
      <c r="H884" s="17"/>
    </row>
    <row r="885" spans="1:8" ht="21.95" customHeight="1" x14ac:dyDescent="0.3">
      <c r="A885" s="11">
        <v>881</v>
      </c>
      <c r="B885" s="22" t="str">
        <f>T("01270022612")</f>
        <v>01270022612</v>
      </c>
      <c r="C885" s="20" t="s">
        <v>582</v>
      </c>
      <c r="D885" s="22" t="s">
        <v>583</v>
      </c>
      <c r="E885" s="14">
        <v>8</v>
      </c>
      <c r="F885" s="20" t="s">
        <v>164</v>
      </c>
      <c r="G885" s="22">
        <v>1709376433</v>
      </c>
      <c r="H885" s="17"/>
    </row>
    <row r="886" spans="1:8" ht="21.95" customHeight="1" x14ac:dyDescent="0.3">
      <c r="A886" s="11">
        <v>882</v>
      </c>
      <c r="B886" s="22" t="str">
        <f>T("01270022616")</f>
        <v>01270022616</v>
      </c>
      <c r="C886" s="20" t="s">
        <v>584</v>
      </c>
      <c r="D886" s="22" t="s">
        <v>127</v>
      </c>
      <c r="E886" s="14">
        <v>8</v>
      </c>
      <c r="F886" s="20" t="s">
        <v>164</v>
      </c>
      <c r="G886" s="22">
        <v>1709751525</v>
      </c>
      <c r="H886" s="17"/>
    </row>
    <row r="887" spans="1:8" ht="21.95" customHeight="1" x14ac:dyDescent="0.3">
      <c r="A887" s="11">
        <v>883</v>
      </c>
      <c r="B887" s="22" t="str">
        <f>T("01270022620")</f>
        <v>01270022620</v>
      </c>
      <c r="C887" s="20" t="s">
        <v>585</v>
      </c>
      <c r="D887" s="22" t="s">
        <v>586</v>
      </c>
      <c r="E887" s="14">
        <v>8</v>
      </c>
      <c r="F887" s="20" t="s">
        <v>164</v>
      </c>
      <c r="G887" s="22">
        <v>1778395627</v>
      </c>
      <c r="H887" s="17"/>
    </row>
    <row r="888" spans="1:8" ht="21.95" customHeight="1" x14ac:dyDescent="0.3">
      <c r="A888" s="11">
        <v>884</v>
      </c>
      <c r="B888" s="22" t="str">
        <f>T("01270022626")</f>
        <v>01270022626</v>
      </c>
      <c r="C888" s="20" t="s">
        <v>587</v>
      </c>
      <c r="D888" s="22" t="s">
        <v>573</v>
      </c>
      <c r="E888" s="14">
        <v>8</v>
      </c>
      <c r="F888" s="20" t="s">
        <v>164</v>
      </c>
      <c r="G888" s="22">
        <v>1751472426</v>
      </c>
      <c r="H888" s="17"/>
    </row>
    <row r="889" spans="1:8" ht="21.95" customHeight="1" x14ac:dyDescent="0.3">
      <c r="A889" s="11">
        <v>885</v>
      </c>
      <c r="B889" s="22" t="str">
        <f>T("01270022633")</f>
        <v>01270022633</v>
      </c>
      <c r="C889" s="20" t="s">
        <v>588</v>
      </c>
      <c r="D889" s="22" t="s">
        <v>589</v>
      </c>
      <c r="E889" s="14">
        <v>8</v>
      </c>
      <c r="F889" s="20" t="s">
        <v>164</v>
      </c>
      <c r="G889" s="22">
        <v>1324106016</v>
      </c>
      <c r="H889" s="17"/>
    </row>
    <row r="890" spans="1:8" ht="21.95" customHeight="1" x14ac:dyDescent="0.3">
      <c r="A890" s="11">
        <v>886</v>
      </c>
      <c r="B890" s="22" t="str">
        <f>T("01270022635")</f>
        <v>01270022635</v>
      </c>
      <c r="C890" s="20" t="s">
        <v>337</v>
      </c>
      <c r="D890" s="22" t="s">
        <v>573</v>
      </c>
      <c r="E890" s="14">
        <v>8</v>
      </c>
      <c r="F890" s="20" t="s">
        <v>164</v>
      </c>
      <c r="G890" s="22">
        <v>1309653048</v>
      </c>
      <c r="H890" s="17"/>
    </row>
    <row r="891" spans="1:8" ht="21.95" customHeight="1" x14ac:dyDescent="0.3">
      <c r="A891" s="11">
        <v>887</v>
      </c>
      <c r="B891" s="22" t="str">
        <f>T("01270022636")</f>
        <v>01270022636</v>
      </c>
      <c r="C891" s="20" t="s">
        <v>590</v>
      </c>
      <c r="D891" s="22" t="s">
        <v>104</v>
      </c>
      <c r="E891" s="14">
        <v>8</v>
      </c>
      <c r="F891" s="20" t="s">
        <v>164</v>
      </c>
      <c r="G891" s="22">
        <v>1737345975</v>
      </c>
      <c r="H891" s="17"/>
    </row>
    <row r="892" spans="1:8" ht="21.95" customHeight="1" x14ac:dyDescent="0.3">
      <c r="A892" s="11">
        <v>888</v>
      </c>
      <c r="B892" s="22" t="str">
        <f>T("01270022638")</f>
        <v>01270022638</v>
      </c>
      <c r="C892" s="20" t="s">
        <v>591</v>
      </c>
      <c r="D892" s="22" t="s">
        <v>592</v>
      </c>
      <c r="E892" s="14">
        <v>8</v>
      </c>
      <c r="F892" s="20" t="s">
        <v>164</v>
      </c>
      <c r="G892" s="22">
        <v>1734164349</v>
      </c>
      <c r="H892" s="17"/>
    </row>
    <row r="893" spans="1:8" ht="21.95" customHeight="1" x14ac:dyDescent="0.3">
      <c r="A893" s="11">
        <v>889</v>
      </c>
      <c r="B893" s="22" t="str">
        <f>T("01270022639")</f>
        <v>01270022639</v>
      </c>
      <c r="C893" s="20" t="s">
        <v>593</v>
      </c>
      <c r="D893" s="22" t="s">
        <v>594</v>
      </c>
      <c r="E893" s="14">
        <v>8</v>
      </c>
      <c r="F893" s="20" t="s">
        <v>164</v>
      </c>
      <c r="G893" s="22">
        <v>1324105519</v>
      </c>
      <c r="H893" s="17"/>
    </row>
    <row r="894" spans="1:8" ht="21.95" customHeight="1" x14ac:dyDescent="0.3">
      <c r="A894" s="11">
        <v>890</v>
      </c>
      <c r="B894" s="22" t="str">
        <f>T("01270022643")</f>
        <v>01270022643</v>
      </c>
      <c r="C894" s="20" t="s">
        <v>595</v>
      </c>
      <c r="D894" s="22" t="s">
        <v>596</v>
      </c>
      <c r="E894" s="14">
        <v>8</v>
      </c>
      <c r="F894" s="20" t="s">
        <v>597</v>
      </c>
      <c r="G894" s="22">
        <v>1752193533</v>
      </c>
      <c r="H894" s="17"/>
    </row>
    <row r="895" spans="1:8" ht="21.95" customHeight="1" x14ac:dyDescent="0.3">
      <c r="A895" s="11">
        <v>891</v>
      </c>
      <c r="B895" s="22" t="str">
        <f>T("01270023956")</f>
        <v>01270023956</v>
      </c>
      <c r="C895" s="20" t="s">
        <v>677</v>
      </c>
      <c r="D895" s="22" t="s">
        <v>678</v>
      </c>
      <c r="E895" s="14">
        <v>8</v>
      </c>
      <c r="F895" s="20" t="s">
        <v>164</v>
      </c>
      <c r="G895" s="22">
        <v>1324106033</v>
      </c>
      <c r="H895" s="17"/>
    </row>
    <row r="896" spans="1:8" ht="21.95" customHeight="1" x14ac:dyDescent="0.3">
      <c r="A896" s="11">
        <v>892</v>
      </c>
      <c r="B896" s="22" t="str">
        <f>T("01270023965")</f>
        <v>01270023965</v>
      </c>
      <c r="C896" s="20" t="s">
        <v>679</v>
      </c>
      <c r="D896" s="22" t="s">
        <v>680</v>
      </c>
      <c r="E896" s="14">
        <v>8</v>
      </c>
      <c r="F896" s="20" t="s">
        <v>681</v>
      </c>
      <c r="G896" s="22">
        <v>1762553730</v>
      </c>
      <c r="H896" s="17"/>
    </row>
    <row r="897" spans="1:8" ht="21.95" customHeight="1" x14ac:dyDescent="0.3">
      <c r="A897" s="11">
        <v>893</v>
      </c>
      <c r="B897" s="22" t="str">
        <f>T("01270023971")</f>
        <v>01270023971</v>
      </c>
      <c r="C897" s="20" t="s">
        <v>682</v>
      </c>
      <c r="D897" s="22" t="s">
        <v>683</v>
      </c>
      <c r="E897" s="14">
        <v>8</v>
      </c>
      <c r="F897" s="20" t="s">
        <v>164</v>
      </c>
      <c r="G897" s="22">
        <v>1798822464</v>
      </c>
      <c r="H897" s="17"/>
    </row>
    <row r="898" spans="1:8" ht="21.95" customHeight="1" x14ac:dyDescent="0.3">
      <c r="A898" s="11">
        <v>894</v>
      </c>
      <c r="B898" s="22" t="str">
        <f>T("01270025816")</f>
        <v>01270025816</v>
      </c>
      <c r="C898" s="20" t="s">
        <v>835</v>
      </c>
      <c r="D898" s="22" t="s">
        <v>836</v>
      </c>
      <c r="E898" s="14">
        <v>8</v>
      </c>
      <c r="F898" s="20" t="s">
        <v>681</v>
      </c>
      <c r="G898" s="22">
        <v>1324105181</v>
      </c>
      <c r="H898" s="17"/>
    </row>
    <row r="899" spans="1:8" ht="21.95" customHeight="1" x14ac:dyDescent="0.3">
      <c r="A899" s="11">
        <v>895</v>
      </c>
      <c r="B899" s="22" t="str">
        <f>T("01270033803")</f>
        <v>01270033803</v>
      </c>
      <c r="C899" s="20" t="s">
        <v>1032</v>
      </c>
      <c r="D899" s="22" t="s">
        <v>1033</v>
      </c>
      <c r="E899" s="14">
        <v>8</v>
      </c>
      <c r="F899" s="20" t="s">
        <v>164</v>
      </c>
      <c r="G899" s="22">
        <v>1922767774</v>
      </c>
      <c r="H899" s="17"/>
    </row>
    <row r="900" spans="1:8" ht="21.95" customHeight="1" x14ac:dyDescent="0.3">
      <c r="A900" s="11">
        <v>896</v>
      </c>
      <c r="B900" s="22" t="str">
        <f>T("01270056768")</f>
        <v>01270056768</v>
      </c>
      <c r="C900" s="20" t="s">
        <v>1148</v>
      </c>
      <c r="D900" s="22" t="s">
        <v>1149</v>
      </c>
      <c r="E900" s="14">
        <v>8</v>
      </c>
      <c r="F900" s="20" t="s">
        <v>681</v>
      </c>
      <c r="G900" s="22">
        <v>1324106048</v>
      </c>
      <c r="H900" s="17"/>
    </row>
    <row r="901" spans="1:8" ht="21.95" customHeight="1" x14ac:dyDescent="0.3">
      <c r="A901" s="11">
        <v>897</v>
      </c>
      <c r="B901" s="22" t="str">
        <f>T("01270070143")</f>
        <v>01270070143</v>
      </c>
      <c r="C901" s="20" t="s">
        <v>1162</v>
      </c>
      <c r="D901" s="22" t="s">
        <v>1163</v>
      </c>
      <c r="E901" s="14">
        <v>8</v>
      </c>
      <c r="F901" s="20" t="s">
        <v>164</v>
      </c>
      <c r="G901" s="22">
        <v>1324105772</v>
      </c>
      <c r="H901" s="17"/>
    </row>
    <row r="902" spans="1:8" ht="21.95" customHeight="1" x14ac:dyDescent="0.3">
      <c r="A902" s="11">
        <v>898</v>
      </c>
      <c r="B902" s="22" t="str">
        <f>T("01270074365")</f>
        <v>01270074365</v>
      </c>
      <c r="C902" s="20" t="s">
        <v>31</v>
      </c>
      <c r="D902" s="22" t="s">
        <v>1164</v>
      </c>
      <c r="E902" s="14">
        <v>8</v>
      </c>
      <c r="F902" s="20" t="s">
        <v>164</v>
      </c>
      <c r="G902" s="22">
        <v>1751633990</v>
      </c>
      <c r="H902" s="17"/>
    </row>
    <row r="903" spans="1:8" ht="21.95" customHeight="1" x14ac:dyDescent="0.3">
      <c r="A903" s="11">
        <v>899</v>
      </c>
      <c r="B903" s="22" t="str">
        <f>T("01270090351")</f>
        <v>01270090351</v>
      </c>
      <c r="C903" s="20" t="s">
        <v>1297</v>
      </c>
      <c r="D903" s="22" t="s">
        <v>1298</v>
      </c>
      <c r="E903" s="14">
        <v>8</v>
      </c>
      <c r="F903" s="20" t="s">
        <v>164</v>
      </c>
      <c r="G903" s="22">
        <v>1745212326</v>
      </c>
      <c r="H903" s="17"/>
    </row>
    <row r="904" spans="1:8" ht="21.95" customHeight="1" x14ac:dyDescent="0.3">
      <c r="A904" s="11">
        <v>900</v>
      </c>
      <c r="B904" s="22" t="str">
        <f>T("01270090365")</f>
        <v>01270090365</v>
      </c>
      <c r="C904" s="20" t="s">
        <v>1305</v>
      </c>
      <c r="D904" s="22" t="s">
        <v>1306</v>
      </c>
      <c r="E904" s="14">
        <v>8</v>
      </c>
      <c r="F904" s="20" t="s">
        <v>164</v>
      </c>
      <c r="G904" s="22">
        <v>1986157172</v>
      </c>
      <c r="H904" s="17"/>
    </row>
    <row r="905" spans="1:8" ht="21.95" customHeight="1" x14ac:dyDescent="0.3">
      <c r="A905" s="11">
        <v>901</v>
      </c>
      <c r="B905" s="22" t="str">
        <f>T("01270090367")</f>
        <v>01270090367</v>
      </c>
      <c r="C905" s="20" t="s">
        <v>1307</v>
      </c>
      <c r="D905" s="22" t="s">
        <v>1308</v>
      </c>
      <c r="E905" s="14">
        <v>8</v>
      </c>
      <c r="F905" s="20" t="s">
        <v>164</v>
      </c>
      <c r="G905" s="22">
        <v>1724225574</v>
      </c>
      <c r="H905" s="17"/>
    </row>
    <row r="906" spans="1:8" ht="21.95" customHeight="1" x14ac:dyDescent="0.3">
      <c r="A906" s="11">
        <v>902</v>
      </c>
      <c r="B906" s="22" t="str">
        <f>T("01270090974")</f>
        <v>01270090974</v>
      </c>
      <c r="C906" s="20" t="s">
        <v>1342</v>
      </c>
      <c r="D906" s="22" t="s">
        <v>1343</v>
      </c>
      <c r="E906" s="14">
        <v>8</v>
      </c>
      <c r="F906" s="20" t="s">
        <v>164</v>
      </c>
      <c r="G906" s="22">
        <v>1324042481</v>
      </c>
      <c r="H906" s="17"/>
    </row>
    <row r="907" spans="1:8" ht="21.95" customHeight="1" x14ac:dyDescent="0.3">
      <c r="A907" s="11">
        <v>903</v>
      </c>
      <c r="B907" s="22" t="str">
        <f>T("01270090975")</f>
        <v>01270090975</v>
      </c>
      <c r="C907" s="20" t="s">
        <v>1344</v>
      </c>
      <c r="D907" s="22" t="s">
        <v>573</v>
      </c>
      <c r="E907" s="14">
        <v>8</v>
      </c>
      <c r="F907" s="20" t="s">
        <v>164</v>
      </c>
      <c r="G907" s="22">
        <v>1885389339</v>
      </c>
      <c r="H907" s="17"/>
    </row>
    <row r="908" spans="1:8" ht="21.95" customHeight="1" x14ac:dyDescent="0.3">
      <c r="A908" s="11">
        <v>904</v>
      </c>
      <c r="B908" s="22" t="str">
        <f>T("01270093274")</f>
        <v>01270093274</v>
      </c>
      <c r="C908" s="20" t="s">
        <v>1346</v>
      </c>
      <c r="D908" s="22" t="s">
        <v>1347</v>
      </c>
      <c r="E908" s="14">
        <v>8</v>
      </c>
      <c r="F908" s="20" t="s">
        <v>164</v>
      </c>
      <c r="G908" s="22">
        <v>1774474681</v>
      </c>
      <c r="H908" s="17"/>
    </row>
    <row r="909" spans="1:8" ht="21.95" customHeight="1" x14ac:dyDescent="0.3">
      <c r="A909" s="11">
        <v>905</v>
      </c>
      <c r="B909" s="22" t="str">
        <f>T("01270104785")</f>
        <v>01270104785</v>
      </c>
      <c r="C909" s="20" t="s">
        <v>1393</v>
      </c>
      <c r="D909" s="22" t="s">
        <v>99</v>
      </c>
      <c r="E909" s="14">
        <v>8</v>
      </c>
      <c r="F909" s="20" t="s">
        <v>164</v>
      </c>
      <c r="G909" s="22">
        <v>1986528594</v>
      </c>
      <c r="H909" s="17"/>
    </row>
    <row r="910" spans="1:8" ht="21.95" customHeight="1" x14ac:dyDescent="0.3">
      <c r="A910" s="11">
        <v>906</v>
      </c>
      <c r="B910" s="22" t="str">
        <f>T("01270125252")</f>
        <v>01270125252</v>
      </c>
      <c r="C910" s="20" t="s">
        <v>1488</v>
      </c>
      <c r="D910" s="22" t="s">
        <v>1489</v>
      </c>
      <c r="E910" s="14">
        <v>8</v>
      </c>
      <c r="F910" s="20" t="s">
        <v>164</v>
      </c>
      <c r="G910" s="22">
        <v>1774073703</v>
      </c>
      <c r="H910" s="17"/>
    </row>
    <row r="911" spans="1:8" ht="21.95" customHeight="1" x14ac:dyDescent="0.3">
      <c r="A911" s="11">
        <v>907</v>
      </c>
      <c r="B911" s="22" t="str">
        <f>T("01270125348")</f>
        <v>01270125348</v>
      </c>
      <c r="C911" s="20" t="s">
        <v>1649</v>
      </c>
      <c r="D911" s="22" t="s">
        <v>1650</v>
      </c>
      <c r="E911" s="14">
        <v>8</v>
      </c>
      <c r="F911" s="20" t="s">
        <v>164</v>
      </c>
      <c r="G911" s="22">
        <v>1765220344</v>
      </c>
      <c r="H911" s="17"/>
    </row>
    <row r="912" spans="1:8" ht="21.95" customHeight="1" x14ac:dyDescent="0.3">
      <c r="A912" s="11">
        <v>908</v>
      </c>
      <c r="B912" s="22" t="str">
        <f>T("01270125378")</f>
        <v>01270125378</v>
      </c>
      <c r="C912" s="20" t="s">
        <v>691</v>
      </c>
      <c r="D912" s="22" t="s">
        <v>1701</v>
      </c>
      <c r="E912" s="14">
        <v>8</v>
      </c>
      <c r="F912" s="20" t="s">
        <v>164</v>
      </c>
      <c r="G912" s="22">
        <v>1725931495</v>
      </c>
      <c r="H912" s="17"/>
    </row>
    <row r="913" spans="1:8" ht="21.95" customHeight="1" x14ac:dyDescent="0.3">
      <c r="A913" s="11">
        <v>909</v>
      </c>
      <c r="B913" s="22" t="str">
        <f>T("01270125399")</f>
        <v>01270125399</v>
      </c>
      <c r="C913" s="20" t="s">
        <v>885</v>
      </c>
      <c r="D913" s="22" t="s">
        <v>1733</v>
      </c>
      <c r="E913" s="14">
        <v>8</v>
      </c>
      <c r="F913" s="20" t="s">
        <v>164</v>
      </c>
      <c r="G913" s="22">
        <v>1798804604</v>
      </c>
      <c r="H913" s="17"/>
    </row>
    <row r="914" spans="1:8" ht="21.95" customHeight="1" x14ac:dyDescent="0.3">
      <c r="A914" s="11">
        <v>910</v>
      </c>
      <c r="B914" s="22" t="str">
        <f>T("01270125401")</f>
        <v>01270125401</v>
      </c>
      <c r="C914" s="20" t="s">
        <v>1736</v>
      </c>
      <c r="D914" s="22" t="s">
        <v>1737</v>
      </c>
      <c r="E914" s="14">
        <v>8</v>
      </c>
      <c r="F914" s="20" t="s">
        <v>164</v>
      </c>
      <c r="G914" s="22">
        <v>1739162493</v>
      </c>
      <c r="H914" s="17"/>
    </row>
    <row r="915" spans="1:8" ht="21.95" customHeight="1" x14ac:dyDescent="0.3">
      <c r="A915" s="11">
        <v>911</v>
      </c>
      <c r="B915" s="22" t="str">
        <f>T("01270125423")</f>
        <v>01270125423</v>
      </c>
      <c r="C915" s="20" t="s">
        <v>1767</v>
      </c>
      <c r="D915" s="22" t="s">
        <v>1768</v>
      </c>
      <c r="E915" s="14">
        <v>8</v>
      </c>
      <c r="F915" s="20" t="s">
        <v>164</v>
      </c>
      <c r="G915" s="22">
        <v>1762883373</v>
      </c>
      <c r="H915" s="17"/>
    </row>
    <row r="916" spans="1:8" ht="21.95" customHeight="1" x14ac:dyDescent="0.3">
      <c r="A916" s="11">
        <v>912</v>
      </c>
      <c r="B916" s="22" t="str">
        <f>T("01270125425")</f>
        <v>01270125425</v>
      </c>
      <c r="C916" s="20" t="s">
        <v>1770</v>
      </c>
      <c r="D916" s="22" t="s">
        <v>1771</v>
      </c>
      <c r="E916" s="14">
        <v>8</v>
      </c>
      <c r="F916" s="20" t="s">
        <v>164</v>
      </c>
      <c r="G916" s="22">
        <v>1723879694</v>
      </c>
      <c r="H916" s="17"/>
    </row>
    <row r="917" spans="1:8" ht="21.95" customHeight="1" x14ac:dyDescent="0.3">
      <c r="A917" s="11">
        <v>913</v>
      </c>
      <c r="B917" s="22" t="str">
        <f>T("01270125426")</f>
        <v>01270125426</v>
      </c>
      <c r="C917" s="20" t="s">
        <v>1772</v>
      </c>
      <c r="D917" s="22" t="s">
        <v>1773</v>
      </c>
      <c r="E917" s="14">
        <v>8</v>
      </c>
      <c r="F917" s="20" t="s">
        <v>164</v>
      </c>
      <c r="G917" s="22">
        <v>1742417432</v>
      </c>
      <c r="H917" s="17"/>
    </row>
    <row r="918" spans="1:8" ht="21.95" customHeight="1" x14ac:dyDescent="0.3">
      <c r="A918" s="11">
        <v>914</v>
      </c>
      <c r="B918" s="22" t="str">
        <f>T("01270125454")</f>
        <v>01270125454</v>
      </c>
      <c r="C918" s="20" t="s">
        <v>795</v>
      </c>
      <c r="D918" s="22" t="s">
        <v>99</v>
      </c>
      <c r="E918" s="14">
        <v>8</v>
      </c>
      <c r="F918" s="20" t="s">
        <v>164</v>
      </c>
      <c r="G918" s="22">
        <v>1302020917</v>
      </c>
      <c r="H918" s="17"/>
    </row>
    <row r="919" spans="1:8" ht="21.95" customHeight="1" x14ac:dyDescent="0.3">
      <c r="A919" s="11">
        <v>915</v>
      </c>
      <c r="B919" s="22" t="str">
        <f>T("01270125465")</f>
        <v>01270125465</v>
      </c>
      <c r="C919" s="20" t="s">
        <v>1835</v>
      </c>
      <c r="D919" s="22" t="s">
        <v>1836</v>
      </c>
      <c r="E919" s="14">
        <v>8</v>
      </c>
      <c r="F919" s="20" t="s">
        <v>164</v>
      </c>
      <c r="G919" s="22">
        <v>1320932997</v>
      </c>
      <c r="H919" s="17"/>
    </row>
    <row r="920" spans="1:8" ht="21.95" customHeight="1" x14ac:dyDescent="0.3">
      <c r="A920" s="11">
        <v>916</v>
      </c>
      <c r="B920" s="22" t="str">
        <f>T("01270125473")</f>
        <v>01270125473</v>
      </c>
      <c r="C920" s="20" t="s">
        <v>1848</v>
      </c>
      <c r="D920" s="22" t="s">
        <v>1849</v>
      </c>
      <c r="E920" s="14">
        <v>8</v>
      </c>
      <c r="F920" s="20" t="s">
        <v>164</v>
      </c>
      <c r="G920" s="22">
        <v>1306166655</v>
      </c>
      <c r="H920" s="17"/>
    </row>
    <row r="921" spans="1:8" ht="21.95" customHeight="1" x14ac:dyDescent="0.3">
      <c r="A921" s="11">
        <v>917</v>
      </c>
      <c r="B921" s="22" t="str">
        <f>T("01270125483")</f>
        <v>01270125483</v>
      </c>
      <c r="C921" s="20" t="s">
        <v>1865</v>
      </c>
      <c r="D921" s="22" t="s">
        <v>1866</v>
      </c>
      <c r="E921" s="14">
        <v>8</v>
      </c>
      <c r="F921" s="20" t="s">
        <v>164</v>
      </c>
      <c r="G921" s="22">
        <v>1738367511</v>
      </c>
      <c r="H921" s="17"/>
    </row>
    <row r="922" spans="1:8" ht="21.95" customHeight="1" x14ac:dyDescent="0.3">
      <c r="A922" s="11">
        <v>918</v>
      </c>
      <c r="B922" s="22" t="str">
        <f>T("01270125489")</f>
        <v>01270125489</v>
      </c>
      <c r="C922" s="20" t="s">
        <v>1875</v>
      </c>
      <c r="D922" s="22" t="s">
        <v>1789</v>
      </c>
      <c r="E922" s="14">
        <v>8</v>
      </c>
      <c r="F922" s="20" t="s">
        <v>164</v>
      </c>
      <c r="G922" s="22">
        <v>1737545083</v>
      </c>
      <c r="H922" s="17"/>
    </row>
    <row r="923" spans="1:8" ht="21.95" customHeight="1" x14ac:dyDescent="0.3">
      <c r="A923" s="11">
        <v>919</v>
      </c>
      <c r="B923" s="22" t="str">
        <f>T("01270030474")</f>
        <v>01270030474</v>
      </c>
      <c r="C923" s="20" t="s">
        <v>684</v>
      </c>
      <c r="D923" s="22" t="s">
        <v>909</v>
      </c>
      <c r="E923" s="14">
        <v>9</v>
      </c>
      <c r="F923" s="20" t="s">
        <v>910</v>
      </c>
      <c r="G923" s="22">
        <v>1775991044</v>
      </c>
      <c r="H923" s="17"/>
    </row>
    <row r="924" spans="1:8" ht="21.95" customHeight="1" x14ac:dyDescent="0.3">
      <c r="A924" s="11">
        <v>920</v>
      </c>
      <c r="B924" s="22" t="str">
        <f>T("01270030483")</f>
        <v>01270030483</v>
      </c>
      <c r="C924" s="20" t="s">
        <v>911</v>
      </c>
      <c r="D924" s="22" t="s">
        <v>696</v>
      </c>
      <c r="E924" s="14">
        <v>9</v>
      </c>
      <c r="F924" s="20" t="s">
        <v>910</v>
      </c>
      <c r="G924" s="22">
        <v>1788268186</v>
      </c>
      <c r="H924" s="17"/>
    </row>
    <row r="925" spans="1:8" ht="21.95" customHeight="1" x14ac:dyDescent="0.3">
      <c r="A925" s="11">
        <v>921</v>
      </c>
      <c r="B925" s="22" t="str">
        <f>T("01270030493")</f>
        <v>01270030493</v>
      </c>
      <c r="C925" s="20" t="s">
        <v>912</v>
      </c>
      <c r="D925" s="22" t="s">
        <v>913</v>
      </c>
      <c r="E925" s="14">
        <v>9</v>
      </c>
      <c r="F925" s="20" t="s">
        <v>910</v>
      </c>
      <c r="G925" s="22">
        <v>1783180603</v>
      </c>
      <c r="H925" s="17"/>
    </row>
    <row r="926" spans="1:8" ht="21.95" customHeight="1" x14ac:dyDescent="0.3">
      <c r="A926" s="11">
        <v>922</v>
      </c>
      <c r="B926" s="22" t="str">
        <f>T("01270030496")</f>
        <v>01270030496</v>
      </c>
      <c r="C926" s="20" t="s">
        <v>914</v>
      </c>
      <c r="D926" s="22" t="s">
        <v>915</v>
      </c>
      <c r="E926" s="14">
        <v>9</v>
      </c>
      <c r="F926" s="20" t="s">
        <v>910</v>
      </c>
      <c r="G926" s="22">
        <v>1315784087</v>
      </c>
      <c r="H926" s="17"/>
    </row>
    <row r="927" spans="1:8" ht="21.95" customHeight="1" x14ac:dyDescent="0.3">
      <c r="A927" s="11">
        <v>923</v>
      </c>
      <c r="B927" s="22" t="str">
        <f>T("01270030507")</f>
        <v>01270030507</v>
      </c>
      <c r="C927" s="20" t="s">
        <v>916</v>
      </c>
      <c r="D927" s="22" t="s">
        <v>917</v>
      </c>
      <c r="E927" s="14">
        <v>9</v>
      </c>
      <c r="F927" s="20" t="s">
        <v>910</v>
      </c>
      <c r="G927" s="22">
        <v>1319184394</v>
      </c>
      <c r="H927" s="17"/>
    </row>
    <row r="928" spans="1:8" ht="21.95" customHeight="1" x14ac:dyDescent="0.3">
      <c r="A928" s="11">
        <v>924</v>
      </c>
      <c r="B928" s="22" t="str">
        <f>T("01270030519")</f>
        <v>01270030519</v>
      </c>
      <c r="C928" s="20" t="s">
        <v>918</v>
      </c>
      <c r="D928" s="22" t="s">
        <v>919</v>
      </c>
      <c r="E928" s="14">
        <v>9</v>
      </c>
      <c r="F928" s="20" t="s">
        <v>910</v>
      </c>
      <c r="G928" s="22">
        <v>1324106114</v>
      </c>
      <c r="H928" s="17"/>
    </row>
    <row r="929" spans="1:8" ht="21.95" customHeight="1" x14ac:dyDescent="0.3">
      <c r="A929" s="11">
        <v>925</v>
      </c>
      <c r="B929" s="22" t="str">
        <f>T("01270030549")</f>
        <v>01270030549</v>
      </c>
      <c r="C929" s="20" t="s">
        <v>920</v>
      </c>
      <c r="D929" s="22" t="s">
        <v>696</v>
      </c>
      <c r="E929" s="14">
        <v>9</v>
      </c>
      <c r="F929" s="20" t="s">
        <v>921</v>
      </c>
      <c r="G929" s="22">
        <v>1727877045</v>
      </c>
      <c r="H929" s="17"/>
    </row>
    <row r="930" spans="1:8" ht="21.95" customHeight="1" x14ac:dyDescent="0.3">
      <c r="A930" s="11">
        <v>926</v>
      </c>
      <c r="B930" s="22" t="str">
        <f>T("01270030560")</f>
        <v>01270030560</v>
      </c>
      <c r="C930" s="20" t="s">
        <v>922</v>
      </c>
      <c r="D930" s="22" t="s">
        <v>923</v>
      </c>
      <c r="E930" s="14">
        <v>9</v>
      </c>
      <c r="F930" s="20" t="s">
        <v>921</v>
      </c>
      <c r="G930" s="22">
        <v>1716558952</v>
      </c>
      <c r="H930" s="17"/>
    </row>
    <row r="931" spans="1:8" ht="21.95" customHeight="1" x14ac:dyDescent="0.3">
      <c r="A931" s="11">
        <v>927</v>
      </c>
      <c r="B931" s="22" t="str">
        <f>T("01270030575")</f>
        <v>01270030575</v>
      </c>
      <c r="C931" s="20" t="s">
        <v>924</v>
      </c>
      <c r="D931" s="22" t="s">
        <v>925</v>
      </c>
      <c r="E931" s="14">
        <v>9</v>
      </c>
      <c r="F931" s="20" t="s">
        <v>921</v>
      </c>
      <c r="G931" s="22">
        <v>1744726559</v>
      </c>
      <c r="H931" s="17"/>
    </row>
    <row r="932" spans="1:8" ht="21.95" customHeight="1" x14ac:dyDescent="0.3">
      <c r="A932" s="11">
        <v>928</v>
      </c>
      <c r="B932" s="22" t="str">
        <f>T("01270030585")</f>
        <v>01270030585</v>
      </c>
      <c r="C932" s="20" t="s">
        <v>926</v>
      </c>
      <c r="D932" s="22" t="s">
        <v>927</v>
      </c>
      <c r="E932" s="14">
        <v>9</v>
      </c>
      <c r="F932" s="20" t="s">
        <v>921</v>
      </c>
      <c r="G932" s="22">
        <v>1744529487</v>
      </c>
      <c r="H932" s="17"/>
    </row>
    <row r="933" spans="1:8" ht="21.95" customHeight="1" x14ac:dyDescent="0.3">
      <c r="A933" s="11">
        <v>929</v>
      </c>
      <c r="B933" s="22" t="str">
        <f>T("01270030616")</f>
        <v>01270030616</v>
      </c>
      <c r="C933" s="20" t="s">
        <v>928</v>
      </c>
      <c r="D933" s="22" t="s">
        <v>929</v>
      </c>
      <c r="E933" s="14">
        <v>9</v>
      </c>
      <c r="F933" s="20" t="s">
        <v>910</v>
      </c>
      <c r="G933" s="22">
        <v>1750988714</v>
      </c>
      <c r="H933" s="17"/>
    </row>
    <row r="934" spans="1:8" ht="21.95" customHeight="1" x14ac:dyDescent="0.3">
      <c r="A934" s="11">
        <v>930</v>
      </c>
      <c r="B934" s="22" t="str">
        <f>T("01270030984")</f>
        <v>01270030984</v>
      </c>
      <c r="C934" s="20" t="s">
        <v>930</v>
      </c>
      <c r="D934" s="22" t="s">
        <v>931</v>
      </c>
      <c r="E934" s="14">
        <v>9</v>
      </c>
      <c r="F934" s="20" t="s">
        <v>910</v>
      </c>
      <c r="G934" s="22">
        <v>1744524876</v>
      </c>
      <c r="H934" s="17"/>
    </row>
    <row r="935" spans="1:8" ht="21.95" customHeight="1" x14ac:dyDescent="0.3">
      <c r="A935" s="11">
        <v>931</v>
      </c>
      <c r="B935" s="22" t="str">
        <f>T("01270030995")</f>
        <v>01270030995</v>
      </c>
      <c r="C935" s="20" t="s">
        <v>932</v>
      </c>
      <c r="D935" s="22" t="s">
        <v>933</v>
      </c>
      <c r="E935" s="14">
        <v>9</v>
      </c>
      <c r="F935" s="20" t="s">
        <v>921</v>
      </c>
      <c r="G935" s="22">
        <v>1752197269</v>
      </c>
      <c r="H935" s="17"/>
    </row>
    <row r="936" spans="1:8" ht="21.95" customHeight="1" x14ac:dyDescent="0.3">
      <c r="A936" s="11">
        <v>932</v>
      </c>
      <c r="B936" s="22" t="str">
        <f>T("01270031011")</f>
        <v>01270031011</v>
      </c>
      <c r="C936" s="20" t="s">
        <v>934</v>
      </c>
      <c r="D936" s="22" t="s">
        <v>935</v>
      </c>
      <c r="E936" s="14">
        <v>9</v>
      </c>
      <c r="F936" s="20" t="s">
        <v>921</v>
      </c>
      <c r="G936" s="22">
        <v>1766430396</v>
      </c>
      <c r="H936" s="17"/>
    </row>
    <row r="937" spans="1:8" ht="21.95" customHeight="1" x14ac:dyDescent="0.3">
      <c r="A937" s="11">
        <v>933</v>
      </c>
      <c r="B937" s="22" t="str">
        <f>T("01270031022")</f>
        <v>01270031022</v>
      </c>
      <c r="C937" s="20" t="s">
        <v>936</v>
      </c>
      <c r="D937" s="22" t="s">
        <v>937</v>
      </c>
      <c r="E937" s="14">
        <v>9</v>
      </c>
      <c r="F937" s="20" t="s">
        <v>938</v>
      </c>
      <c r="G937" s="22">
        <v>1870446915</v>
      </c>
      <c r="H937" s="17"/>
    </row>
    <row r="938" spans="1:8" ht="21.95" customHeight="1" x14ac:dyDescent="0.3">
      <c r="A938" s="11">
        <v>934</v>
      </c>
      <c r="B938" s="22" t="str">
        <f>T("01270031032")</f>
        <v>01270031032</v>
      </c>
      <c r="C938" s="20" t="s">
        <v>939</v>
      </c>
      <c r="D938" s="22" t="s">
        <v>940</v>
      </c>
      <c r="E938" s="14">
        <v>9</v>
      </c>
      <c r="F938" s="20" t="s">
        <v>938</v>
      </c>
      <c r="G938" s="22">
        <v>1324106002</v>
      </c>
      <c r="H938" s="17"/>
    </row>
    <row r="939" spans="1:8" ht="21.95" customHeight="1" x14ac:dyDescent="0.3">
      <c r="A939" s="11">
        <v>935</v>
      </c>
      <c r="B939" s="22" t="str">
        <f>T("01270031043")</f>
        <v>01270031043</v>
      </c>
      <c r="C939" s="20" t="s">
        <v>941</v>
      </c>
      <c r="D939" s="22" t="s">
        <v>942</v>
      </c>
      <c r="E939" s="14">
        <v>9</v>
      </c>
      <c r="F939" s="20" t="s">
        <v>921</v>
      </c>
      <c r="G939" s="22">
        <v>1744530585</v>
      </c>
      <c r="H939" s="17"/>
    </row>
    <row r="940" spans="1:8" ht="21.95" customHeight="1" x14ac:dyDescent="0.3">
      <c r="A940" s="11">
        <v>936</v>
      </c>
      <c r="B940" s="22" t="str">
        <f>T("01270031063")</f>
        <v>01270031063</v>
      </c>
      <c r="C940" s="20" t="s">
        <v>943</v>
      </c>
      <c r="D940" s="22" t="s">
        <v>927</v>
      </c>
      <c r="E940" s="14">
        <v>9</v>
      </c>
      <c r="F940" s="20" t="s">
        <v>921</v>
      </c>
      <c r="G940" s="22">
        <v>1717966671</v>
      </c>
      <c r="H940" s="17"/>
    </row>
    <row r="941" spans="1:8" ht="21.95" customHeight="1" x14ac:dyDescent="0.3">
      <c r="A941" s="11">
        <v>937</v>
      </c>
      <c r="B941" s="22" t="str">
        <f>T("01270031078")</f>
        <v>01270031078</v>
      </c>
      <c r="C941" s="20" t="s">
        <v>574</v>
      </c>
      <c r="D941" s="22" t="s">
        <v>944</v>
      </c>
      <c r="E941" s="14">
        <v>9</v>
      </c>
      <c r="F941" s="20" t="s">
        <v>921</v>
      </c>
      <c r="G941" s="22">
        <v>1701905527</v>
      </c>
      <c r="H941" s="17"/>
    </row>
    <row r="942" spans="1:8" ht="21.95" customHeight="1" x14ac:dyDescent="0.3">
      <c r="A942" s="11">
        <v>938</v>
      </c>
      <c r="B942" s="22" t="str">
        <f>T("01270031087")</f>
        <v>01270031087</v>
      </c>
      <c r="C942" s="20" t="s">
        <v>945</v>
      </c>
      <c r="D942" s="22" t="s">
        <v>943</v>
      </c>
      <c r="E942" s="14">
        <v>9</v>
      </c>
      <c r="F942" s="20" t="s">
        <v>921</v>
      </c>
      <c r="G942" s="22">
        <v>1744528026</v>
      </c>
      <c r="H942" s="17"/>
    </row>
    <row r="943" spans="1:8" ht="21.95" customHeight="1" x14ac:dyDescent="0.3">
      <c r="A943" s="11">
        <v>939</v>
      </c>
      <c r="B943" s="22" t="str">
        <f>T("01270031140")</f>
        <v>01270031140</v>
      </c>
      <c r="C943" s="20" t="s">
        <v>947</v>
      </c>
      <c r="D943" s="22" t="s">
        <v>948</v>
      </c>
      <c r="E943" s="14">
        <v>9</v>
      </c>
      <c r="F943" s="20" t="s">
        <v>910</v>
      </c>
      <c r="G943" s="22">
        <v>1762874111</v>
      </c>
      <c r="H943" s="17"/>
    </row>
    <row r="944" spans="1:8" ht="21.95" customHeight="1" x14ac:dyDescent="0.3">
      <c r="A944" s="11">
        <v>940</v>
      </c>
      <c r="B944" s="22" t="str">
        <f>T("01270031171")</f>
        <v>01270031171</v>
      </c>
      <c r="C944" s="20" t="s">
        <v>949</v>
      </c>
      <c r="D944" s="22" t="s">
        <v>537</v>
      </c>
      <c r="E944" s="14">
        <v>9</v>
      </c>
      <c r="F944" s="20" t="s">
        <v>950</v>
      </c>
      <c r="G944" s="22">
        <v>1744630062</v>
      </c>
      <c r="H944" s="17"/>
    </row>
    <row r="945" spans="1:8" ht="21.95" customHeight="1" x14ac:dyDescent="0.3">
      <c r="A945" s="11">
        <v>941</v>
      </c>
      <c r="B945" s="22" t="str">
        <f>T("01270031186")</f>
        <v>01270031186</v>
      </c>
      <c r="C945" s="20" t="s">
        <v>951</v>
      </c>
      <c r="D945" s="22" t="s">
        <v>952</v>
      </c>
      <c r="E945" s="14">
        <v>9</v>
      </c>
      <c r="F945" s="20" t="s">
        <v>910</v>
      </c>
      <c r="G945" s="22">
        <v>1744524445</v>
      </c>
      <c r="H945" s="17"/>
    </row>
    <row r="946" spans="1:8" ht="21.95" customHeight="1" x14ac:dyDescent="0.3">
      <c r="A946" s="11">
        <v>942</v>
      </c>
      <c r="B946" s="22" t="str">
        <f>T("01270031274")</f>
        <v>01270031274</v>
      </c>
      <c r="C946" s="20" t="s">
        <v>953</v>
      </c>
      <c r="D946" s="22" t="s">
        <v>954</v>
      </c>
      <c r="E946" s="14">
        <v>9</v>
      </c>
      <c r="F946" s="20" t="s">
        <v>921</v>
      </c>
      <c r="G946" s="22">
        <v>1744627198</v>
      </c>
      <c r="H946" s="17"/>
    </row>
    <row r="947" spans="1:8" ht="21.95" customHeight="1" x14ac:dyDescent="0.3">
      <c r="A947" s="11">
        <v>943</v>
      </c>
      <c r="B947" s="22" t="str">
        <f>T("01270031307")</f>
        <v>01270031307</v>
      </c>
      <c r="C947" s="20" t="s">
        <v>955</v>
      </c>
      <c r="D947" s="22" t="s">
        <v>956</v>
      </c>
      <c r="E947" s="14">
        <v>9</v>
      </c>
      <c r="F947" s="20" t="s">
        <v>910</v>
      </c>
      <c r="G947" s="22">
        <v>1752187503</v>
      </c>
      <c r="H947" s="17"/>
    </row>
    <row r="948" spans="1:8" ht="21.95" customHeight="1" x14ac:dyDescent="0.3">
      <c r="A948" s="11">
        <v>944</v>
      </c>
      <c r="B948" s="22" t="str">
        <f>T("01270031361")</f>
        <v>01270031361</v>
      </c>
      <c r="C948" s="20" t="s">
        <v>957</v>
      </c>
      <c r="D948" s="22" t="s">
        <v>958</v>
      </c>
      <c r="E948" s="14">
        <v>9</v>
      </c>
      <c r="F948" s="20" t="s">
        <v>910</v>
      </c>
      <c r="G948" s="22">
        <v>1752194988</v>
      </c>
      <c r="H948" s="17"/>
    </row>
    <row r="949" spans="1:8" ht="21.95" customHeight="1" x14ac:dyDescent="0.3">
      <c r="A949" s="11">
        <v>945</v>
      </c>
      <c r="B949" s="22" t="str">
        <f>T("01270031409")</f>
        <v>01270031409</v>
      </c>
      <c r="C949" s="20" t="s">
        <v>959</v>
      </c>
      <c r="D949" s="22" t="s">
        <v>960</v>
      </c>
      <c r="E949" s="14">
        <v>9</v>
      </c>
      <c r="F949" s="20" t="s">
        <v>921</v>
      </c>
      <c r="G949" s="22">
        <v>1744727871</v>
      </c>
      <c r="H949" s="17"/>
    </row>
    <row r="950" spans="1:8" ht="21.95" customHeight="1" x14ac:dyDescent="0.3">
      <c r="A950" s="11">
        <v>946</v>
      </c>
      <c r="B950" s="22" t="str">
        <f>T("01270031431")</f>
        <v>01270031431</v>
      </c>
      <c r="C950" s="20" t="s">
        <v>961</v>
      </c>
      <c r="D950" s="22" t="s">
        <v>962</v>
      </c>
      <c r="E950" s="14">
        <v>9</v>
      </c>
      <c r="F950" s="20" t="s">
        <v>921</v>
      </c>
      <c r="G950" s="22">
        <v>1744724209</v>
      </c>
      <c r="H950" s="17"/>
    </row>
    <row r="951" spans="1:8" ht="21.95" customHeight="1" x14ac:dyDescent="0.3">
      <c r="A951" s="11">
        <v>947</v>
      </c>
      <c r="B951" s="22" t="str">
        <f>T("01270031440")</f>
        <v>01270031440</v>
      </c>
      <c r="C951" s="20" t="s">
        <v>793</v>
      </c>
      <c r="D951" s="22" t="s">
        <v>963</v>
      </c>
      <c r="E951" s="14">
        <v>9</v>
      </c>
      <c r="F951" s="20" t="s">
        <v>921</v>
      </c>
      <c r="G951" s="22">
        <v>1744520676</v>
      </c>
      <c r="H951" s="17"/>
    </row>
    <row r="952" spans="1:8" ht="21.95" customHeight="1" x14ac:dyDescent="0.3">
      <c r="A952" s="11">
        <v>948</v>
      </c>
      <c r="B952" s="22" t="str">
        <f>T("01270031448")</f>
        <v>01270031448</v>
      </c>
      <c r="C952" s="20" t="s">
        <v>964</v>
      </c>
      <c r="D952" s="22" t="s">
        <v>965</v>
      </c>
      <c r="E952" s="14">
        <v>9</v>
      </c>
      <c r="F952" s="20" t="s">
        <v>910</v>
      </c>
      <c r="G952" s="22">
        <v>1324105505</v>
      </c>
      <c r="H952" s="17"/>
    </row>
    <row r="953" spans="1:8" ht="21.95" customHeight="1" x14ac:dyDescent="0.3">
      <c r="A953" s="11">
        <v>949</v>
      </c>
      <c r="B953" s="22" t="str">
        <f>T("01270033014")</f>
        <v>01270033014</v>
      </c>
      <c r="C953" s="20" t="s">
        <v>987</v>
      </c>
      <c r="D953" s="22" t="s">
        <v>988</v>
      </c>
      <c r="E953" s="14">
        <v>9</v>
      </c>
      <c r="F953" s="20" t="s">
        <v>921</v>
      </c>
      <c r="G953" s="22">
        <v>1744523477</v>
      </c>
      <c r="H953" s="17"/>
    </row>
    <row r="954" spans="1:8" ht="21.95" customHeight="1" x14ac:dyDescent="0.3">
      <c r="A954" s="11">
        <v>950</v>
      </c>
      <c r="B954" s="22" t="str">
        <f>T("01270033047")</f>
        <v>01270033047</v>
      </c>
      <c r="C954" s="20" t="s">
        <v>193</v>
      </c>
      <c r="D954" s="22" t="s">
        <v>989</v>
      </c>
      <c r="E954" s="14">
        <v>9</v>
      </c>
      <c r="F954" s="20" t="s">
        <v>921</v>
      </c>
      <c r="G954" s="22">
        <v>1744620924</v>
      </c>
      <c r="H954" s="17"/>
    </row>
    <row r="955" spans="1:8" ht="21.95" customHeight="1" x14ac:dyDescent="0.3">
      <c r="A955" s="11">
        <v>951</v>
      </c>
      <c r="B955" s="22" t="str">
        <f>T("01270033060")</f>
        <v>01270033060</v>
      </c>
      <c r="C955" s="20" t="s">
        <v>990</v>
      </c>
      <c r="D955" s="22" t="s">
        <v>925</v>
      </c>
      <c r="E955" s="14">
        <v>9</v>
      </c>
      <c r="F955" s="20" t="s">
        <v>921</v>
      </c>
      <c r="G955" s="22">
        <v>1773942266</v>
      </c>
      <c r="H955" s="17"/>
    </row>
    <row r="956" spans="1:8" ht="21.95" customHeight="1" x14ac:dyDescent="0.3">
      <c r="A956" s="11">
        <v>952</v>
      </c>
      <c r="B956" s="22" t="str">
        <f>T("01270033076")</f>
        <v>01270033076</v>
      </c>
      <c r="C956" s="20" t="s">
        <v>991</v>
      </c>
      <c r="D956" s="22" t="s">
        <v>992</v>
      </c>
      <c r="E956" s="14">
        <v>9</v>
      </c>
      <c r="F956" s="20" t="s">
        <v>910</v>
      </c>
      <c r="G956" s="22">
        <v>1324105630</v>
      </c>
      <c r="H956" s="17"/>
    </row>
    <row r="957" spans="1:8" ht="21.95" customHeight="1" x14ac:dyDescent="0.3">
      <c r="A957" s="11">
        <v>953</v>
      </c>
      <c r="B957" s="22" t="str">
        <f>T("01270033087")</f>
        <v>01270033087</v>
      </c>
      <c r="C957" s="20" t="s">
        <v>993</v>
      </c>
      <c r="D957" s="22" t="s">
        <v>994</v>
      </c>
      <c r="E957" s="14">
        <v>9</v>
      </c>
      <c r="F957" s="20" t="s">
        <v>921</v>
      </c>
      <c r="G957" s="22">
        <v>1744519803</v>
      </c>
      <c r="H957" s="17"/>
    </row>
    <row r="958" spans="1:8" ht="21.95" customHeight="1" x14ac:dyDescent="0.3">
      <c r="A958" s="11">
        <v>954</v>
      </c>
      <c r="B958" s="22" t="str">
        <f>T("01270033101")</f>
        <v>01270033101</v>
      </c>
      <c r="C958" s="20" t="s">
        <v>995</v>
      </c>
      <c r="D958" s="22" t="s">
        <v>996</v>
      </c>
      <c r="E958" s="14">
        <v>9</v>
      </c>
      <c r="F958" s="20" t="s">
        <v>921</v>
      </c>
      <c r="G958" s="22">
        <v>1744528721</v>
      </c>
      <c r="H958" s="17"/>
    </row>
    <row r="959" spans="1:8" ht="21.95" customHeight="1" x14ac:dyDescent="0.3">
      <c r="A959" s="11">
        <v>955</v>
      </c>
      <c r="B959" s="22" t="str">
        <f>T("01270033111")</f>
        <v>01270033111</v>
      </c>
      <c r="C959" s="20" t="s">
        <v>997</v>
      </c>
      <c r="D959" s="22" t="s">
        <v>998</v>
      </c>
      <c r="E959" s="14">
        <v>9</v>
      </c>
      <c r="F959" s="20" t="s">
        <v>910</v>
      </c>
      <c r="G959" s="22">
        <v>1752199736</v>
      </c>
      <c r="H959" s="17"/>
    </row>
    <row r="960" spans="1:8" ht="21.95" customHeight="1" x14ac:dyDescent="0.3">
      <c r="A960" s="11">
        <v>956</v>
      </c>
      <c r="B960" s="22" t="str">
        <f>T("01270033129")</f>
        <v>01270033129</v>
      </c>
      <c r="C960" s="20" t="s">
        <v>999</v>
      </c>
      <c r="D960" s="22" t="s">
        <v>893</v>
      </c>
      <c r="E960" s="14">
        <v>9</v>
      </c>
      <c r="F960" s="20" t="s">
        <v>921</v>
      </c>
      <c r="G960" s="22">
        <v>1324106118</v>
      </c>
      <c r="H960" s="17"/>
    </row>
    <row r="961" spans="1:8" ht="21.95" customHeight="1" x14ac:dyDescent="0.3">
      <c r="A961" s="11">
        <v>957</v>
      </c>
      <c r="B961" s="22" t="str">
        <f>T("01270033161")</f>
        <v>01270033161</v>
      </c>
      <c r="C961" s="20" t="s">
        <v>78</v>
      </c>
      <c r="D961" s="22" t="s">
        <v>1000</v>
      </c>
      <c r="E961" s="14">
        <v>9</v>
      </c>
      <c r="F961" s="20" t="s">
        <v>921</v>
      </c>
      <c r="G961" s="22">
        <v>1744621995</v>
      </c>
      <c r="H961" s="17"/>
    </row>
    <row r="962" spans="1:8" ht="21.95" customHeight="1" x14ac:dyDescent="0.3">
      <c r="A962" s="11">
        <v>958</v>
      </c>
      <c r="B962" s="22" t="str">
        <f>T("01270033202")</f>
        <v>01270033202</v>
      </c>
      <c r="C962" s="20" t="s">
        <v>1001</v>
      </c>
      <c r="D962" s="22" t="s">
        <v>1002</v>
      </c>
      <c r="E962" s="14">
        <v>9</v>
      </c>
      <c r="F962" s="20" t="s">
        <v>921</v>
      </c>
      <c r="G962" s="22">
        <v>1752193703</v>
      </c>
      <c r="H962" s="17"/>
    </row>
    <row r="963" spans="1:8" ht="21.95" customHeight="1" x14ac:dyDescent="0.3">
      <c r="A963" s="11">
        <v>959</v>
      </c>
      <c r="B963" s="22" t="str">
        <f>T("01270033255")</f>
        <v>01270033255</v>
      </c>
      <c r="C963" s="20" t="s">
        <v>1003</v>
      </c>
      <c r="D963" s="22" t="s">
        <v>1004</v>
      </c>
      <c r="E963" s="14">
        <v>9</v>
      </c>
      <c r="F963" s="20" t="s">
        <v>910</v>
      </c>
      <c r="G963" s="22">
        <v>1744979264</v>
      </c>
      <c r="H963" s="17"/>
    </row>
    <row r="964" spans="1:8" ht="21.95" customHeight="1" x14ac:dyDescent="0.3">
      <c r="A964" s="11">
        <v>960</v>
      </c>
      <c r="B964" s="22" t="str">
        <f>T("01270033292")</f>
        <v>01270033292</v>
      </c>
      <c r="C964" s="20" t="s">
        <v>1005</v>
      </c>
      <c r="D964" s="22" t="s">
        <v>1006</v>
      </c>
      <c r="E964" s="14">
        <v>9</v>
      </c>
      <c r="F964" s="20" t="s">
        <v>910</v>
      </c>
      <c r="G964" s="22">
        <v>1763237272</v>
      </c>
      <c r="H964" s="17"/>
    </row>
    <row r="965" spans="1:8" ht="21.95" customHeight="1" x14ac:dyDescent="0.3">
      <c r="A965" s="11">
        <v>961</v>
      </c>
      <c r="B965" s="22" t="str">
        <f>T("01270033305")</f>
        <v>01270033305</v>
      </c>
      <c r="C965" s="20" t="s">
        <v>1007</v>
      </c>
      <c r="D965" s="22" t="s">
        <v>1008</v>
      </c>
      <c r="E965" s="14">
        <v>9</v>
      </c>
      <c r="F965" s="20" t="s">
        <v>910</v>
      </c>
      <c r="G965" s="22">
        <v>1752193441</v>
      </c>
      <c r="H965" s="17"/>
    </row>
    <row r="966" spans="1:8" ht="21.95" customHeight="1" x14ac:dyDescent="0.3">
      <c r="A966" s="11">
        <v>962</v>
      </c>
      <c r="B966" s="22" t="str">
        <f>T("01270033329")</f>
        <v>01270033329</v>
      </c>
      <c r="C966" s="20" t="s">
        <v>1009</v>
      </c>
      <c r="D966" s="22" t="s">
        <v>1010</v>
      </c>
      <c r="E966" s="14">
        <v>9</v>
      </c>
      <c r="F966" s="20" t="s">
        <v>910</v>
      </c>
      <c r="G966" s="22">
        <v>1752199832</v>
      </c>
      <c r="H966" s="17"/>
    </row>
    <row r="967" spans="1:8" ht="21.95" customHeight="1" x14ac:dyDescent="0.3">
      <c r="A967" s="11">
        <v>963</v>
      </c>
      <c r="B967" s="22" t="str">
        <f>T("01270033382")</f>
        <v>01270033382</v>
      </c>
      <c r="C967" s="20" t="s">
        <v>1011</v>
      </c>
      <c r="D967" s="22" t="s">
        <v>1012</v>
      </c>
      <c r="E967" s="14">
        <v>9</v>
      </c>
      <c r="F967" s="20" t="s">
        <v>910</v>
      </c>
      <c r="G967" s="22">
        <v>1752197716</v>
      </c>
      <c r="H967" s="17"/>
    </row>
    <row r="968" spans="1:8" ht="21.95" customHeight="1" x14ac:dyDescent="0.3">
      <c r="A968" s="11">
        <v>964</v>
      </c>
      <c r="B968" s="22" t="str">
        <f>T("01270033440")</f>
        <v>01270033440</v>
      </c>
      <c r="C968" s="20" t="s">
        <v>1013</v>
      </c>
      <c r="D968" s="22" t="s">
        <v>1014</v>
      </c>
      <c r="E968" s="14">
        <v>9</v>
      </c>
      <c r="F968" s="20" t="s">
        <v>910</v>
      </c>
      <c r="G968" s="22">
        <v>1744630950</v>
      </c>
      <c r="H968" s="17"/>
    </row>
    <row r="969" spans="1:8" ht="21.95" customHeight="1" x14ac:dyDescent="0.3">
      <c r="A969" s="11">
        <v>965</v>
      </c>
      <c r="B969" s="22" t="str">
        <f>T("01270033473")</f>
        <v>01270033473</v>
      </c>
      <c r="C969" s="20" t="s">
        <v>1015</v>
      </c>
      <c r="D969" s="22" t="s">
        <v>822</v>
      </c>
      <c r="E969" s="14">
        <v>9</v>
      </c>
      <c r="F969" s="20" t="s">
        <v>910</v>
      </c>
      <c r="G969" s="22">
        <v>1752192400</v>
      </c>
      <c r="H969" s="17"/>
    </row>
    <row r="970" spans="1:8" ht="21.95" customHeight="1" x14ac:dyDescent="0.3">
      <c r="A970" s="11">
        <v>966</v>
      </c>
      <c r="B970" s="22" t="str">
        <f>T("01270033499")</f>
        <v>01270033499</v>
      </c>
      <c r="C970" s="20" t="s">
        <v>1016</v>
      </c>
      <c r="D970" s="22" t="s">
        <v>1017</v>
      </c>
      <c r="E970" s="14">
        <v>9</v>
      </c>
      <c r="F970" s="20" t="s">
        <v>910</v>
      </c>
      <c r="G970" s="22">
        <v>1744527195</v>
      </c>
      <c r="H970" s="17"/>
    </row>
    <row r="971" spans="1:8" ht="21.95" customHeight="1" x14ac:dyDescent="0.3">
      <c r="A971" s="11">
        <v>967</v>
      </c>
      <c r="B971" s="22" t="str">
        <f>T("01270033509")</f>
        <v>01270033509</v>
      </c>
      <c r="C971" s="20" t="s">
        <v>1018</v>
      </c>
      <c r="D971" s="22" t="s">
        <v>1019</v>
      </c>
      <c r="E971" s="14">
        <v>9</v>
      </c>
      <c r="F971" s="20" t="s">
        <v>910</v>
      </c>
      <c r="G971" s="22">
        <v>1744741382</v>
      </c>
      <c r="H971" s="17"/>
    </row>
    <row r="972" spans="1:8" ht="21.95" customHeight="1" x14ac:dyDescent="0.3">
      <c r="A972" s="11">
        <v>968</v>
      </c>
      <c r="B972" s="22" t="str">
        <f>T("01270033529")</f>
        <v>01270033529</v>
      </c>
      <c r="C972" s="20" t="s">
        <v>1020</v>
      </c>
      <c r="D972" s="22" t="s">
        <v>1021</v>
      </c>
      <c r="E972" s="14">
        <v>9</v>
      </c>
      <c r="F972" s="20" t="s">
        <v>910</v>
      </c>
      <c r="G972" s="22">
        <v>1752196686</v>
      </c>
      <c r="H972" s="17"/>
    </row>
    <row r="973" spans="1:8" ht="21.95" customHeight="1" x14ac:dyDescent="0.3">
      <c r="A973" s="11">
        <v>969</v>
      </c>
      <c r="B973" s="22" t="str">
        <f>T("01270033608")</f>
        <v>01270033608</v>
      </c>
      <c r="C973" s="20" t="s">
        <v>1022</v>
      </c>
      <c r="D973" s="22" t="s">
        <v>1023</v>
      </c>
      <c r="E973" s="14">
        <v>9</v>
      </c>
      <c r="F973" s="20" t="s">
        <v>910</v>
      </c>
      <c r="G973" s="22">
        <v>1752189440</v>
      </c>
      <c r="H973" s="17"/>
    </row>
    <row r="974" spans="1:8" ht="21.95" customHeight="1" x14ac:dyDescent="0.3">
      <c r="A974" s="11">
        <v>970</v>
      </c>
      <c r="B974" s="22" t="str">
        <f>T("01270033617")</f>
        <v>01270033617</v>
      </c>
      <c r="C974" s="20" t="s">
        <v>1024</v>
      </c>
      <c r="D974" s="22" t="s">
        <v>1025</v>
      </c>
      <c r="E974" s="14">
        <v>9</v>
      </c>
      <c r="F974" s="20" t="s">
        <v>910</v>
      </c>
      <c r="G974" s="22">
        <v>1752183597</v>
      </c>
      <c r="H974" s="17"/>
    </row>
    <row r="975" spans="1:8" ht="21.95" customHeight="1" x14ac:dyDescent="0.3">
      <c r="A975" s="11">
        <v>971</v>
      </c>
      <c r="B975" s="22" t="str">
        <f>T("01270033774")</f>
        <v>01270033774</v>
      </c>
      <c r="C975" s="20" t="s">
        <v>1026</v>
      </c>
      <c r="D975" s="22" t="s">
        <v>1027</v>
      </c>
      <c r="E975" s="14">
        <v>9</v>
      </c>
      <c r="F975" s="20" t="s">
        <v>910</v>
      </c>
      <c r="G975" s="22">
        <v>1705820768</v>
      </c>
      <c r="H975" s="17"/>
    </row>
    <row r="976" spans="1:8" ht="21.95" customHeight="1" x14ac:dyDescent="0.3">
      <c r="A976" s="11">
        <v>972</v>
      </c>
      <c r="B976" s="22" t="str">
        <f>T("01270033785")</f>
        <v>01270033785</v>
      </c>
      <c r="C976" s="20" t="s">
        <v>1028</v>
      </c>
      <c r="D976" s="22" t="s">
        <v>1029</v>
      </c>
      <c r="E976" s="14">
        <v>9</v>
      </c>
      <c r="F976" s="20" t="s">
        <v>910</v>
      </c>
      <c r="G976" s="22">
        <v>1744632346</v>
      </c>
      <c r="H976" s="17"/>
    </row>
    <row r="977" spans="1:8" ht="21.95" customHeight="1" x14ac:dyDescent="0.3">
      <c r="A977" s="11">
        <v>973</v>
      </c>
      <c r="B977" s="22" t="str">
        <f>T("01270033796")</f>
        <v>01270033796</v>
      </c>
      <c r="C977" s="20" t="s">
        <v>1030</v>
      </c>
      <c r="D977" s="22" t="s">
        <v>1031</v>
      </c>
      <c r="E977" s="14">
        <v>9</v>
      </c>
      <c r="F977" s="20" t="s">
        <v>910</v>
      </c>
      <c r="G977" s="22">
        <v>1744325337</v>
      </c>
      <c r="H977" s="17"/>
    </row>
    <row r="978" spans="1:8" ht="21.95" customHeight="1" x14ac:dyDescent="0.3">
      <c r="A978" s="11">
        <v>974</v>
      </c>
      <c r="B978" s="22" t="str">
        <f>T("01270033812")</f>
        <v>01270033812</v>
      </c>
      <c r="C978" s="20" t="s">
        <v>1034</v>
      </c>
      <c r="D978" s="22" t="s">
        <v>1035</v>
      </c>
      <c r="E978" s="14">
        <v>9</v>
      </c>
      <c r="F978" s="20" t="s">
        <v>910</v>
      </c>
      <c r="G978" s="22">
        <v>1760202887</v>
      </c>
      <c r="H978" s="17"/>
    </row>
    <row r="979" spans="1:8" ht="21.95" customHeight="1" x14ac:dyDescent="0.3">
      <c r="A979" s="11">
        <v>975</v>
      </c>
      <c r="B979" s="22" t="str">
        <f>T("01270033824")</f>
        <v>01270033824</v>
      </c>
      <c r="C979" s="20" t="s">
        <v>1036</v>
      </c>
      <c r="D979" s="22" t="s">
        <v>1037</v>
      </c>
      <c r="E979" s="14">
        <v>9</v>
      </c>
      <c r="F979" s="20" t="s">
        <v>910</v>
      </c>
      <c r="G979" s="22">
        <v>1796794214</v>
      </c>
      <c r="H979" s="17"/>
    </row>
    <row r="980" spans="1:8" ht="21.95" customHeight="1" x14ac:dyDescent="0.3">
      <c r="A980" s="11">
        <v>976</v>
      </c>
      <c r="B980" s="22" t="str">
        <f>T("01270033836")</f>
        <v>01270033836</v>
      </c>
      <c r="C980" s="20" t="s">
        <v>1038</v>
      </c>
      <c r="D980" s="22" t="s">
        <v>1039</v>
      </c>
      <c r="E980" s="14">
        <v>9</v>
      </c>
      <c r="F980" s="20" t="s">
        <v>910</v>
      </c>
      <c r="G980" s="22">
        <v>1786873464</v>
      </c>
      <c r="H980" s="17"/>
    </row>
    <row r="981" spans="1:8" ht="21.95" customHeight="1" x14ac:dyDescent="0.3">
      <c r="A981" s="11">
        <v>977</v>
      </c>
      <c r="B981" s="22" t="str">
        <f>T("01270033856")</f>
        <v>01270033856</v>
      </c>
      <c r="C981" s="20" t="s">
        <v>1040</v>
      </c>
      <c r="D981" s="22" t="s">
        <v>1041</v>
      </c>
      <c r="E981" s="14">
        <v>9</v>
      </c>
      <c r="F981" s="20" t="s">
        <v>910</v>
      </c>
      <c r="G981" s="22">
        <v>1750289672</v>
      </c>
      <c r="H981" s="17"/>
    </row>
    <row r="982" spans="1:8" ht="21.95" customHeight="1" x14ac:dyDescent="0.3">
      <c r="A982" s="11">
        <v>978</v>
      </c>
      <c r="B982" s="22" t="str">
        <f>T("01270033891")</f>
        <v>01270033891</v>
      </c>
      <c r="C982" s="20" t="s">
        <v>1042</v>
      </c>
      <c r="D982" s="22" t="s">
        <v>1043</v>
      </c>
      <c r="E982" s="14">
        <v>9</v>
      </c>
      <c r="F982" s="20" t="s">
        <v>910</v>
      </c>
      <c r="G982" s="22">
        <v>1752188371</v>
      </c>
      <c r="H982" s="17"/>
    </row>
    <row r="983" spans="1:8" ht="21.95" customHeight="1" x14ac:dyDescent="0.3">
      <c r="A983" s="11">
        <v>979</v>
      </c>
      <c r="B983" s="22" t="str">
        <f>T("01270033906")</f>
        <v>01270033906</v>
      </c>
      <c r="C983" s="20" t="s">
        <v>1044</v>
      </c>
      <c r="D983" s="22" t="s">
        <v>163</v>
      </c>
      <c r="E983" s="14">
        <v>9</v>
      </c>
      <c r="F983" s="20" t="s">
        <v>910</v>
      </c>
      <c r="G983" s="22">
        <v>1776976139</v>
      </c>
      <c r="H983" s="17"/>
    </row>
    <row r="984" spans="1:8" ht="21.95" customHeight="1" x14ac:dyDescent="0.3">
      <c r="A984" s="11">
        <v>980</v>
      </c>
      <c r="B984" s="22" t="str">
        <f>T("01270033938")</f>
        <v>01270033938</v>
      </c>
      <c r="C984" s="20" t="s">
        <v>1045</v>
      </c>
      <c r="D984" s="22" t="s">
        <v>1046</v>
      </c>
      <c r="E984" s="14">
        <v>9</v>
      </c>
      <c r="F984" s="20" t="s">
        <v>910</v>
      </c>
      <c r="G984" s="22">
        <v>1324106099</v>
      </c>
      <c r="H984" s="17"/>
    </row>
    <row r="985" spans="1:8" ht="21.95" customHeight="1" x14ac:dyDescent="0.3">
      <c r="A985" s="11">
        <v>981</v>
      </c>
      <c r="B985" s="22" t="str">
        <f>T("01270033947")</f>
        <v>01270033947</v>
      </c>
      <c r="C985" s="20" t="s">
        <v>305</v>
      </c>
      <c r="D985" s="22" t="s">
        <v>1047</v>
      </c>
      <c r="E985" s="14">
        <v>9</v>
      </c>
      <c r="F985" s="20" t="s">
        <v>910</v>
      </c>
      <c r="G985" s="22">
        <v>1744633563</v>
      </c>
      <c r="H985" s="17"/>
    </row>
    <row r="986" spans="1:8" ht="21.95" customHeight="1" x14ac:dyDescent="0.3">
      <c r="A986" s="11">
        <v>982</v>
      </c>
      <c r="B986" s="22" t="str">
        <f>T("01270033959")</f>
        <v>01270033959</v>
      </c>
      <c r="C986" s="20" t="s">
        <v>38</v>
      </c>
      <c r="D986" s="22" t="s">
        <v>163</v>
      </c>
      <c r="E986" s="14">
        <v>9</v>
      </c>
      <c r="F986" s="20" t="s">
        <v>910</v>
      </c>
      <c r="G986" s="22">
        <v>1627425053</v>
      </c>
      <c r="H986" s="17"/>
    </row>
    <row r="987" spans="1:8" ht="21.95" customHeight="1" x14ac:dyDescent="0.3">
      <c r="A987" s="11">
        <v>983</v>
      </c>
      <c r="B987" s="22" t="str">
        <f>T("01270033969")</f>
        <v>01270033969</v>
      </c>
      <c r="C987" s="20" t="s">
        <v>578</v>
      </c>
      <c r="D987" s="22" t="s">
        <v>1048</v>
      </c>
      <c r="E987" s="14">
        <v>9</v>
      </c>
      <c r="F987" s="20" t="s">
        <v>921</v>
      </c>
      <c r="G987" s="22">
        <v>1744622598</v>
      </c>
      <c r="H987" s="17"/>
    </row>
    <row r="988" spans="1:8" ht="21.95" customHeight="1" x14ac:dyDescent="0.3">
      <c r="A988" s="11">
        <v>984</v>
      </c>
      <c r="B988" s="22" t="str">
        <f>T("01270033977")</f>
        <v>01270033977</v>
      </c>
      <c r="C988" s="20" t="s">
        <v>911</v>
      </c>
      <c r="D988" s="22" t="s">
        <v>1049</v>
      </c>
      <c r="E988" s="14">
        <v>9</v>
      </c>
      <c r="F988" s="20" t="s">
        <v>921</v>
      </c>
      <c r="G988" s="22">
        <v>1744722673</v>
      </c>
      <c r="H988" s="17"/>
    </row>
    <row r="989" spans="1:8" ht="21.95" customHeight="1" x14ac:dyDescent="0.3">
      <c r="A989" s="11">
        <v>985</v>
      </c>
      <c r="B989" s="22" t="str">
        <f>T("01270033991")</f>
        <v>01270033991</v>
      </c>
      <c r="C989" s="20" t="s">
        <v>1050</v>
      </c>
      <c r="D989" s="22" t="s">
        <v>1051</v>
      </c>
      <c r="E989" s="14">
        <v>9</v>
      </c>
      <c r="F989" s="20" t="s">
        <v>910</v>
      </c>
      <c r="G989" s="22">
        <v>1752190422</v>
      </c>
      <c r="H989" s="17"/>
    </row>
    <row r="990" spans="1:8" ht="21.95" customHeight="1" x14ac:dyDescent="0.3">
      <c r="A990" s="11">
        <v>986</v>
      </c>
      <c r="B990" s="22" t="str">
        <f>T("01270033996")</f>
        <v>01270033996</v>
      </c>
      <c r="C990" s="20" t="s">
        <v>1052</v>
      </c>
      <c r="D990" s="22" t="s">
        <v>1053</v>
      </c>
      <c r="E990" s="14">
        <v>9</v>
      </c>
      <c r="F990" s="20" t="s">
        <v>910</v>
      </c>
      <c r="G990" s="22">
        <v>1752198107</v>
      </c>
      <c r="H990" s="17"/>
    </row>
    <row r="991" spans="1:8" ht="21.95" customHeight="1" x14ac:dyDescent="0.3">
      <c r="A991" s="11">
        <v>987</v>
      </c>
      <c r="B991" s="22" t="str">
        <f>T("01270034003")</f>
        <v>01270034003</v>
      </c>
      <c r="C991" s="20" t="s">
        <v>1054</v>
      </c>
      <c r="D991" s="22" t="s">
        <v>1055</v>
      </c>
      <c r="E991" s="14">
        <v>9</v>
      </c>
      <c r="F991" s="20" t="s">
        <v>910</v>
      </c>
      <c r="G991" s="22">
        <v>1758553906</v>
      </c>
      <c r="H991" s="17"/>
    </row>
    <row r="992" spans="1:8" ht="21.95" customHeight="1" x14ac:dyDescent="0.3">
      <c r="A992" s="11">
        <v>988</v>
      </c>
      <c r="B992" s="22" t="str">
        <f>T("01270034008")</f>
        <v>01270034008</v>
      </c>
      <c r="C992" s="20" t="s">
        <v>1056</v>
      </c>
      <c r="D992" s="22" t="s">
        <v>1057</v>
      </c>
      <c r="E992" s="14">
        <v>9</v>
      </c>
      <c r="F992" s="20" t="s">
        <v>910</v>
      </c>
      <c r="G992" s="22">
        <v>1752482717</v>
      </c>
      <c r="H992" s="17"/>
    </row>
    <row r="993" spans="1:8" ht="21.95" customHeight="1" x14ac:dyDescent="0.3">
      <c r="A993" s="11">
        <v>989</v>
      </c>
      <c r="B993" s="22" t="str">
        <f>T("01270065637")</f>
        <v>01270065637</v>
      </c>
      <c r="C993" s="20" t="s">
        <v>1150</v>
      </c>
      <c r="D993" s="22" t="s">
        <v>1151</v>
      </c>
      <c r="E993" s="14">
        <v>9</v>
      </c>
      <c r="F993" s="20" t="s">
        <v>910</v>
      </c>
      <c r="G993" s="22">
        <v>1752355973</v>
      </c>
      <c r="H993" s="17"/>
    </row>
    <row r="994" spans="1:8" ht="21.95" customHeight="1" x14ac:dyDescent="0.3">
      <c r="A994" s="11">
        <v>990</v>
      </c>
      <c r="B994" s="22" t="str">
        <f>T("01270079231")</f>
        <v>01270079231</v>
      </c>
      <c r="C994" s="20" t="s">
        <v>1200</v>
      </c>
      <c r="D994" s="22" t="s">
        <v>1201</v>
      </c>
      <c r="E994" s="14">
        <v>9</v>
      </c>
      <c r="F994" s="20" t="s">
        <v>910</v>
      </c>
      <c r="G994" s="22">
        <v>1789221524</v>
      </c>
      <c r="H994" s="17"/>
    </row>
    <row r="995" spans="1:8" ht="21.95" customHeight="1" x14ac:dyDescent="0.3">
      <c r="A995" s="11">
        <v>991</v>
      </c>
      <c r="B995" s="22" t="str">
        <f>T("01270079240")</f>
        <v>01270079240</v>
      </c>
      <c r="C995" s="20" t="s">
        <v>1204</v>
      </c>
      <c r="D995" s="22" t="s">
        <v>1205</v>
      </c>
      <c r="E995" s="14">
        <v>9</v>
      </c>
      <c r="F995" s="20" t="s">
        <v>910</v>
      </c>
      <c r="G995" s="22">
        <v>1750500493</v>
      </c>
      <c r="H995" s="17"/>
    </row>
    <row r="996" spans="1:8" ht="21.95" customHeight="1" x14ac:dyDescent="0.3">
      <c r="A996" s="11">
        <v>992</v>
      </c>
      <c r="B996" s="22" t="str">
        <f>T("01270079241")</f>
        <v>01270079241</v>
      </c>
      <c r="C996" s="20" t="s">
        <v>1206</v>
      </c>
      <c r="D996" s="22" t="s">
        <v>163</v>
      </c>
      <c r="E996" s="14">
        <v>9</v>
      </c>
      <c r="F996" s="20" t="s">
        <v>910</v>
      </c>
      <c r="G996" s="22">
        <v>1779876699</v>
      </c>
      <c r="H996" s="17"/>
    </row>
    <row r="997" spans="1:8" ht="21.95" customHeight="1" x14ac:dyDescent="0.3">
      <c r="A997" s="11">
        <v>993</v>
      </c>
      <c r="B997" s="22" t="str">
        <f>T("01270079244")</f>
        <v>01270079244</v>
      </c>
      <c r="C997" s="20" t="s">
        <v>1209</v>
      </c>
      <c r="D997" s="22" t="s">
        <v>1210</v>
      </c>
      <c r="E997" s="14">
        <v>9</v>
      </c>
      <c r="F997" s="20" t="s">
        <v>910</v>
      </c>
      <c r="G997" s="22">
        <v>1722788707</v>
      </c>
      <c r="H997" s="17"/>
    </row>
    <row r="998" spans="1:8" ht="21.95" customHeight="1" x14ac:dyDescent="0.3">
      <c r="A998" s="11">
        <v>994</v>
      </c>
      <c r="B998" s="22" t="str">
        <f>T("01270079254")</f>
        <v>01270079254</v>
      </c>
      <c r="C998" s="20" t="s">
        <v>1218</v>
      </c>
      <c r="D998" s="22" t="s">
        <v>62</v>
      </c>
      <c r="E998" s="14">
        <v>9</v>
      </c>
      <c r="F998" s="20" t="s">
        <v>921</v>
      </c>
      <c r="G998" s="22">
        <v>1315600170</v>
      </c>
      <c r="H998" s="17"/>
    </row>
    <row r="999" spans="1:8" ht="21.95" customHeight="1" x14ac:dyDescent="0.3">
      <c r="A999" s="11">
        <v>995</v>
      </c>
      <c r="B999" s="22" t="str">
        <f>T("01270079256")</f>
        <v>01270079256</v>
      </c>
      <c r="C999" s="20" t="s">
        <v>78</v>
      </c>
      <c r="D999" s="22" t="s">
        <v>1221</v>
      </c>
      <c r="E999" s="14">
        <v>9</v>
      </c>
      <c r="F999" s="20" t="s">
        <v>921</v>
      </c>
      <c r="G999" s="22">
        <v>1766390047</v>
      </c>
      <c r="H999" s="17"/>
    </row>
    <row r="1000" spans="1:8" ht="21.95" customHeight="1" x14ac:dyDescent="0.3">
      <c r="A1000" s="11">
        <v>996</v>
      </c>
      <c r="B1000" s="22" t="str">
        <f>T("01270079257")</f>
        <v>01270079257</v>
      </c>
      <c r="C1000" s="20" t="s">
        <v>38</v>
      </c>
      <c r="D1000" s="22" t="s">
        <v>1222</v>
      </c>
      <c r="E1000" s="14">
        <v>9</v>
      </c>
      <c r="F1000" s="20" t="s">
        <v>921</v>
      </c>
      <c r="G1000" s="22">
        <v>1761658140</v>
      </c>
      <c r="H1000" s="17"/>
    </row>
    <row r="1001" spans="1:8" ht="21.95" customHeight="1" x14ac:dyDescent="0.3">
      <c r="A1001" s="11">
        <v>997</v>
      </c>
      <c r="B1001" s="22" t="str">
        <f>T("01270080657")</f>
        <v>01270080657</v>
      </c>
      <c r="C1001" s="20" t="s">
        <v>1245</v>
      </c>
      <c r="D1001" s="22" t="s">
        <v>1246</v>
      </c>
      <c r="E1001" s="14">
        <v>9</v>
      </c>
      <c r="F1001" s="20" t="s">
        <v>910</v>
      </c>
      <c r="G1001" s="22">
        <v>1773462963</v>
      </c>
      <c r="H1001" s="17"/>
    </row>
    <row r="1002" spans="1:8" ht="21.95" customHeight="1" x14ac:dyDescent="0.3">
      <c r="A1002" s="11">
        <v>998</v>
      </c>
      <c r="B1002" s="22" t="str">
        <f>T("01270087885")</f>
        <v>01270087885</v>
      </c>
      <c r="C1002" s="20" t="s">
        <v>1258</v>
      </c>
      <c r="D1002" s="22" t="s">
        <v>1239</v>
      </c>
      <c r="E1002" s="14">
        <v>9</v>
      </c>
      <c r="F1002" s="20" t="s">
        <v>910</v>
      </c>
      <c r="G1002" s="22">
        <v>1324105430</v>
      </c>
      <c r="H1002" s="17"/>
    </row>
    <row r="1003" spans="1:8" ht="21.95" customHeight="1" x14ac:dyDescent="0.3">
      <c r="A1003" s="11">
        <v>999</v>
      </c>
      <c r="B1003" s="22" t="str">
        <f>T("01270090368")</f>
        <v>01270090368</v>
      </c>
      <c r="C1003" s="20" t="s">
        <v>565</v>
      </c>
      <c r="D1003" s="22" t="s">
        <v>1309</v>
      </c>
      <c r="E1003" s="14">
        <v>9</v>
      </c>
      <c r="F1003" s="20" t="s">
        <v>921</v>
      </c>
      <c r="G1003" s="22">
        <v>1734600816</v>
      </c>
      <c r="H1003" s="17"/>
    </row>
    <row r="1004" spans="1:8" ht="21.95" customHeight="1" x14ac:dyDescent="0.3">
      <c r="A1004" s="11">
        <v>1000</v>
      </c>
      <c r="B1004" s="22" t="str">
        <f>T("01270090371")</f>
        <v>01270090371</v>
      </c>
      <c r="C1004" s="20" t="s">
        <v>1310</v>
      </c>
      <c r="D1004" s="22" t="s">
        <v>989</v>
      </c>
      <c r="E1004" s="14">
        <v>9</v>
      </c>
      <c r="F1004" s="20" t="s">
        <v>921</v>
      </c>
      <c r="G1004" s="22">
        <v>1305250508</v>
      </c>
      <c r="H1004" s="17"/>
    </row>
    <row r="1005" spans="1:8" ht="21.95" customHeight="1" x14ac:dyDescent="0.3">
      <c r="A1005" s="11">
        <v>1001</v>
      </c>
      <c r="B1005" s="22" t="str">
        <f>T("01270090372")</f>
        <v>01270090372</v>
      </c>
      <c r="C1005" s="20" t="s">
        <v>1069</v>
      </c>
      <c r="D1005" s="22" t="s">
        <v>1311</v>
      </c>
      <c r="E1005" s="14">
        <v>9</v>
      </c>
      <c r="F1005" s="20" t="s">
        <v>921</v>
      </c>
      <c r="G1005" s="22">
        <v>1744975034</v>
      </c>
      <c r="H1005" s="17"/>
    </row>
    <row r="1006" spans="1:8" ht="21.95" customHeight="1" x14ac:dyDescent="0.3">
      <c r="A1006" s="11">
        <v>1002</v>
      </c>
      <c r="B1006" s="22" t="str">
        <f>T("01270104777")</f>
        <v>01270104777</v>
      </c>
      <c r="C1006" s="20" t="s">
        <v>1386</v>
      </c>
      <c r="D1006" s="22" t="s">
        <v>1387</v>
      </c>
      <c r="E1006" s="14">
        <v>9</v>
      </c>
      <c r="F1006" s="20" t="s">
        <v>910</v>
      </c>
      <c r="G1006" s="22">
        <v>1761885819</v>
      </c>
      <c r="H1006" s="17"/>
    </row>
    <row r="1007" spans="1:8" ht="21.95" customHeight="1" x14ac:dyDescent="0.3">
      <c r="A1007" s="11">
        <v>1003</v>
      </c>
      <c r="B1007" s="22" t="str">
        <f>T("01270104790")</f>
        <v>01270104790</v>
      </c>
      <c r="C1007" s="20" t="s">
        <v>1400</v>
      </c>
      <c r="D1007" s="22" t="s">
        <v>1401</v>
      </c>
      <c r="E1007" s="14">
        <v>9</v>
      </c>
      <c r="F1007" s="20" t="s">
        <v>910</v>
      </c>
      <c r="G1007" s="22">
        <v>1791176811</v>
      </c>
      <c r="H1007" s="17"/>
    </row>
    <row r="1008" spans="1:8" ht="21.95" customHeight="1" x14ac:dyDescent="0.3">
      <c r="A1008" s="11">
        <v>1004</v>
      </c>
      <c r="B1008" s="22" t="str">
        <f>T("01270104922")</f>
        <v>01270104922</v>
      </c>
      <c r="C1008" s="20" t="s">
        <v>1421</v>
      </c>
      <c r="D1008" s="22" t="s">
        <v>1153</v>
      </c>
      <c r="E1008" s="14">
        <v>9</v>
      </c>
      <c r="F1008" s="20" t="s">
        <v>921</v>
      </c>
      <c r="G1008" s="22">
        <v>1764756938</v>
      </c>
      <c r="H1008" s="17"/>
    </row>
    <row r="1009" spans="1:8" ht="21.95" customHeight="1" x14ac:dyDescent="0.3">
      <c r="A1009" s="11">
        <v>1005</v>
      </c>
      <c r="B1009" s="22" t="str">
        <f>T("01270119756")</f>
        <v>01270119756</v>
      </c>
      <c r="C1009" s="20" t="s">
        <v>1447</v>
      </c>
      <c r="D1009" s="22" t="s">
        <v>935</v>
      </c>
      <c r="E1009" s="14">
        <v>9</v>
      </c>
      <c r="F1009" s="20" t="s">
        <v>921</v>
      </c>
      <c r="G1009" s="22">
        <v>1750826151</v>
      </c>
      <c r="H1009" s="17"/>
    </row>
    <row r="1010" spans="1:8" ht="21.95" customHeight="1" x14ac:dyDescent="0.3">
      <c r="A1010" s="11">
        <v>1006</v>
      </c>
      <c r="B1010" s="22" t="str">
        <f>T("01270125247")</f>
        <v>01270125247</v>
      </c>
      <c r="C1010" s="20" t="s">
        <v>1479</v>
      </c>
      <c r="D1010" s="22" t="s">
        <v>1480</v>
      </c>
      <c r="E1010" s="14">
        <v>9</v>
      </c>
      <c r="F1010" s="20" t="s">
        <v>1481</v>
      </c>
      <c r="G1010" s="22">
        <v>1992999945</v>
      </c>
      <c r="H1010" s="17"/>
    </row>
    <row r="1011" spans="1:8" ht="21.95" customHeight="1" x14ac:dyDescent="0.3">
      <c r="A1011" s="11">
        <v>1007</v>
      </c>
      <c r="B1011" s="22" t="str">
        <f>T("01270125254")</f>
        <v>01270125254</v>
      </c>
      <c r="C1011" s="20" t="s">
        <v>1493</v>
      </c>
      <c r="D1011" s="22" t="s">
        <v>1494</v>
      </c>
      <c r="E1011" s="14">
        <v>9</v>
      </c>
      <c r="F1011" s="20" t="s">
        <v>921</v>
      </c>
      <c r="G1011" s="22">
        <v>1750376994</v>
      </c>
      <c r="H1011" s="17"/>
    </row>
    <row r="1012" spans="1:8" ht="21.95" customHeight="1" x14ac:dyDescent="0.3">
      <c r="A1012" s="11">
        <v>1008</v>
      </c>
      <c r="B1012" s="22" t="str">
        <f>T("01270125266")</f>
        <v>01270125266</v>
      </c>
      <c r="C1012" s="20" t="s">
        <v>1509</v>
      </c>
      <c r="D1012" s="22" t="s">
        <v>54</v>
      </c>
      <c r="E1012" s="14">
        <v>9</v>
      </c>
      <c r="F1012" s="20" t="s">
        <v>921</v>
      </c>
      <c r="G1012" s="22">
        <v>1734899012</v>
      </c>
      <c r="H1012" s="17"/>
    </row>
    <row r="1013" spans="1:8" ht="21.95" customHeight="1" x14ac:dyDescent="0.3">
      <c r="A1013" s="11">
        <v>1009</v>
      </c>
      <c r="B1013" s="22" t="str">
        <f>T("01270125271")</f>
        <v>01270125271</v>
      </c>
      <c r="C1013" s="20" t="s">
        <v>1516</v>
      </c>
      <c r="D1013" s="22" t="s">
        <v>1517</v>
      </c>
      <c r="E1013" s="14">
        <v>9</v>
      </c>
      <c r="F1013" s="20" t="s">
        <v>910</v>
      </c>
      <c r="G1013" s="22">
        <v>1738656214</v>
      </c>
      <c r="H1013" s="17"/>
    </row>
    <row r="1014" spans="1:8" ht="21.95" customHeight="1" x14ac:dyDescent="0.3">
      <c r="A1014" s="11">
        <v>1010</v>
      </c>
      <c r="B1014" s="22" t="str">
        <f>T("01270125289")</f>
        <v>01270125289</v>
      </c>
      <c r="C1014" s="20" t="s">
        <v>31</v>
      </c>
      <c r="D1014" s="22" t="s">
        <v>940</v>
      </c>
      <c r="E1014" s="14">
        <v>9</v>
      </c>
      <c r="F1014" s="20" t="s">
        <v>910</v>
      </c>
      <c r="G1014" s="22">
        <v>1710227742</v>
      </c>
      <c r="H1014" s="17"/>
    </row>
    <row r="1015" spans="1:8" ht="21.95" customHeight="1" x14ac:dyDescent="0.3">
      <c r="A1015" s="11">
        <v>1011</v>
      </c>
      <c r="B1015" s="22" t="str">
        <f>T("01270125292")</f>
        <v>01270125292</v>
      </c>
      <c r="C1015" s="20" t="s">
        <v>1551</v>
      </c>
      <c r="D1015" s="22" t="s">
        <v>1363</v>
      </c>
      <c r="E1015" s="14">
        <v>9</v>
      </c>
      <c r="F1015" s="20" t="s">
        <v>910</v>
      </c>
      <c r="G1015" s="22">
        <v>1302587526</v>
      </c>
      <c r="H1015" s="17"/>
    </row>
    <row r="1016" spans="1:8" ht="21.95" customHeight="1" x14ac:dyDescent="0.3">
      <c r="A1016" s="11">
        <v>1012</v>
      </c>
      <c r="B1016" s="22" t="str">
        <f>T("01270125297")</f>
        <v>01270125297</v>
      </c>
      <c r="C1016" s="20" t="s">
        <v>1561</v>
      </c>
      <c r="D1016" s="22" t="s">
        <v>1562</v>
      </c>
      <c r="E1016" s="14">
        <v>9</v>
      </c>
      <c r="F1016" s="20" t="s">
        <v>1563</v>
      </c>
      <c r="G1016" s="22">
        <v>1307550615</v>
      </c>
      <c r="H1016" s="17"/>
    </row>
    <row r="1017" spans="1:8" ht="21.95" customHeight="1" x14ac:dyDescent="0.3">
      <c r="A1017" s="11">
        <v>1013</v>
      </c>
      <c r="B1017" s="22" t="str">
        <f>T("01270125305")</f>
        <v>01270125305</v>
      </c>
      <c r="C1017" s="20" t="s">
        <v>1576</v>
      </c>
      <c r="D1017" s="22" t="s">
        <v>1577</v>
      </c>
      <c r="E1017" s="14">
        <v>9</v>
      </c>
      <c r="F1017" s="20" t="s">
        <v>921</v>
      </c>
      <c r="G1017" s="22">
        <v>1747455516</v>
      </c>
      <c r="H1017" s="17"/>
    </row>
    <row r="1018" spans="1:8" ht="21.95" customHeight="1" x14ac:dyDescent="0.3">
      <c r="A1018" s="11">
        <v>1014</v>
      </c>
      <c r="B1018" s="22" t="str">
        <f>T("01270125309")</f>
        <v>01270125309</v>
      </c>
      <c r="C1018" s="20" t="s">
        <v>1584</v>
      </c>
      <c r="D1018" s="22" t="s">
        <v>1585</v>
      </c>
      <c r="E1018" s="14">
        <v>9</v>
      </c>
      <c r="F1018" s="20" t="s">
        <v>910</v>
      </c>
      <c r="G1018" s="22">
        <v>1709120105</v>
      </c>
      <c r="H1018" s="17"/>
    </row>
    <row r="1019" spans="1:8" ht="21.95" customHeight="1" x14ac:dyDescent="0.3">
      <c r="A1019" s="11">
        <v>1015</v>
      </c>
      <c r="B1019" s="22" t="str">
        <f>T("01270125310")</f>
        <v>01270125310</v>
      </c>
      <c r="C1019" s="20" t="s">
        <v>1586</v>
      </c>
      <c r="D1019" s="22" t="s">
        <v>1587</v>
      </c>
      <c r="E1019" s="14">
        <v>9</v>
      </c>
      <c r="F1019" s="20" t="s">
        <v>910</v>
      </c>
      <c r="G1019" s="22">
        <v>1927209277</v>
      </c>
      <c r="H1019" s="17"/>
    </row>
    <row r="1020" spans="1:8" ht="21.95" customHeight="1" x14ac:dyDescent="0.3">
      <c r="A1020" s="11">
        <v>1016</v>
      </c>
      <c r="B1020" s="22" t="str">
        <f>T("01270125313")</f>
        <v>01270125313</v>
      </c>
      <c r="C1020" s="20" t="s">
        <v>1590</v>
      </c>
      <c r="D1020" s="22" t="s">
        <v>1591</v>
      </c>
      <c r="E1020" s="14">
        <v>9</v>
      </c>
      <c r="F1020" s="20" t="s">
        <v>921</v>
      </c>
      <c r="G1020" s="22">
        <v>1765389456</v>
      </c>
      <c r="H1020" s="17"/>
    </row>
    <row r="1021" spans="1:8" ht="21.95" customHeight="1" x14ac:dyDescent="0.3">
      <c r="A1021" s="11">
        <v>1017</v>
      </c>
      <c r="B1021" s="22" t="str">
        <f>T("01270125315")</f>
        <v>01270125315</v>
      </c>
      <c r="C1021" s="20" t="s">
        <v>1116</v>
      </c>
      <c r="D1021" s="22" t="s">
        <v>1594</v>
      </c>
      <c r="E1021" s="14">
        <v>9</v>
      </c>
      <c r="F1021" s="20" t="s">
        <v>910</v>
      </c>
      <c r="G1021" s="22">
        <v>1784098592</v>
      </c>
      <c r="H1021" s="17"/>
    </row>
    <row r="1022" spans="1:8" ht="21.95" customHeight="1" x14ac:dyDescent="0.3">
      <c r="A1022" s="11">
        <v>1018</v>
      </c>
      <c r="B1022" s="22" t="str">
        <f>T("01270125317")</f>
        <v>01270125317</v>
      </c>
      <c r="C1022" s="20" t="s">
        <v>99</v>
      </c>
      <c r="D1022" s="22" t="s">
        <v>1597</v>
      </c>
      <c r="E1022" s="14">
        <v>9</v>
      </c>
      <c r="F1022" s="20" t="s">
        <v>910</v>
      </c>
      <c r="G1022" s="22">
        <v>1775636059</v>
      </c>
      <c r="H1022" s="17"/>
    </row>
    <row r="1023" spans="1:8" ht="21.95" customHeight="1" x14ac:dyDescent="0.3">
      <c r="A1023" s="11">
        <v>1019</v>
      </c>
      <c r="B1023" s="22" t="str">
        <f>T("01270125330")</f>
        <v>01270125330</v>
      </c>
      <c r="C1023" s="20" t="s">
        <v>1619</v>
      </c>
      <c r="D1023" s="22" t="s">
        <v>1620</v>
      </c>
      <c r="E1023" s="14">
        <v>9</v>
      </c>
      <c r="F1023" s="20" t="s">
        <v>910</v>
      </c>
      <c r="G1023" s="22">
        <v>1738654537</v>
      </c>
      <c r="H1023" s="17"/>
    </row>
    <row r="1024" spans="1:8" ht="21.95" customHeight="1" x14ac:dyDescent="0.3">
      <c r="A1024" s="11">
        <v>1020</v>
      </c>
      <c r="B1024" s="22" t="str">
        <f>T("01270125340")</f>
        <v>01270125340</v>
      </c>
      <c r="C1024" s="20" t="s">
        <v>1635</v>
      </c>
      <c r="D1024" s="22" t="s">
        <v>1636</v>
      </c>
      <c r="E1024" s="14">
        <v>9</v>
      </c>
      <c r="F1024" s="20" t="s">
        <v>910</v>
      </c>
      <c r="G1024" s="22">
        <v>1312056977</v>
      </c>
      <c r="H1024" s="17"/>
    </row>
    <row r="1025" spans="1:8" ht="21.95" customHeight="1" x14ac:dyDescent="0.3">
      <c r="A1025" s="11">
        <v>1021</v>
      </c>
      <c r="B1025" s="22" t="str">
        <f>T("01270125342")</f>
        <v>01270125342</v>
      </c>
      <c r="C1025" s="20" t="s">
        <v>1638</v>
      </c>
      <c r="D1025" s="22" t="s">
        <v>1639</v>
      </c>
      <c r="E1025" s="14">
        <v>9</v>
      </c>
      <c r="F1025" s="20" t="s">
        <v>910</v>
      </c>
      <c r="G1025" s="22">
        <v>1775834417</v>
      </c>
      <c r="H1025" s="17"/>
    </row>
    <row r="1026" spans="1:8" ht="21.95" customHeight="1" x14ac:dyDescent="0.3">
      <c r="A1026" s="11">
        <v>1022</v>
      </c>
      <c r="B1026" s="22" t="str">
        <f>T("01270125345")</f>
        <v>01270125345</v>
      </c>
      <c r="C1026" s="20" t="s">
        <v>1644</v>
      </c>
      <c r="D1026" s="22" t="s">
        <v>1554</v>
      </c>
      <c r="E1026" s="14">
        <v>9</v>
      </c>
      <c r="F1026" s="20" t="s">
        <v>921</v>
      </c>
      <c r="G1026" s="22">
        <v>1738471588</v>
      </c>
      <c r="H1026" s="17"/>
    </row>
    <row r="1027" spans="1:8" ht="21.95" customHeight="1" x14ac:dyDescent="0.3">
      <c r="A1027" s="11">
        <v>1023</v>
      </c>
      <c r="B1027" s="22" t="str">
        <f>T("01270125346")</f>
        <v>01270125346</v>
      </c>
      <c r="C1027" s="20" t="s">
        <v>1645</v>
      </c>
      <c r="D1027" s="22" t="s">
        <v>1646</v>
      </c>
      <c r="E1027" s="14">
        <v>9</v>
      </c>
      <c r="F1027" s="20" t="s">
        <v>910</v>
      </c>
      <c r="G1027" s="22">
        <v>1704315183</v>
      </c>
      <c r="H1027" s="17"/>
    </row>
    <row r="1028" spans="1:8" ht="21.95" customHeight="1" x14ac:dyDescent="0.3">
      <c r="A1028" s="11">
        <v>1024</v>
      </c>
      <c r="B1028" s="22" t="str">
        <f>T("01270125354")</f>
        <v>01270125354</v>
      </c>
      <c r="C1028" s="20" t="s">
        <v>1656</v>
      </c>
      <c r="D1028" s="22" t="s">
        <v>1657</v>
      </c>
      <c r="E1028" s="14">
        <v>9</v>
      </c>
      <c r="F1028" s="20" t="s">
        <v>1658</v>
      </c>
      <c r="G1028" s="22">
        <v>1315149345</v>
      </c>
      <c r="H1028" s="17"/>
    </row>
    <row r="1029" spans="1:8" ht="21.95" customHeight="1" x14ac:dyDescent="0.3">
      <c r="A1029" s="11">
        <v>1025</v>
      </c>
      <c r="B1029" s="22" t="str">
        <f>T("01270125355")</f>
        <v>01270125355</v>
      </c>
      <c r="C1029" s="20" t="s">
        <v>1659</v>
      </c>
      <c r="D1029" s="22" t="s">
        <v>1660</v>
      </c>
      <c r="E1029" s="14">
        <v>9</v>
      </c>
      <c r="F1029" s="20" t="s">
        <v>1661</v>
      </c>
      <c r="G1029" s="22">
        <v>1763596072</v>
      </c>
      <c r="H1029" s="17"/>
    </row>
    <row r="1030" spans="1:8" ht="21.95" customHeight="1" x14ac:dyDescent="0.3">
      <c r="A1030" s="11">
        <v>1026</v>
      </c>
      <c r="B1030" s="22" t="str">
        <f>T("01270125360")</f>
        <v>01270125360</v>
      </c>
      <c r="C1030" s="20" t="s">
        <v>1668</v>
      </c>
      <c r="D1030" s="22" t="s">
        <v>1669</v>
      </c>
      <c r="E1030" s="14">
        <v>9</v>
      </c>
      <c r="F1030" s="20" t="s">
        <v>1670</v>
      </c>
      <c r="G1030" s="22">
        <v>1724615586</v>
      </c>
      <c r="H1030" s="17"/>
    </row>
    <row r="1031" spans="1:8" ht="21.95" customHeight="1" x14ac:dyDescent="0.3">
      <c r="A1031" s="11">
        <v>1027</v>
      </c>
      <c r="B1031" s="22" t="str">
        <f>T("01270125361")</f>
        <v>01270125361</v>
      </c>
      <c r="C1031" s="20" t="s">
        <v>1671</v>
      </c>
      <c r="D1031" s="22" t="s">
        <v>1672</v>
      </c>
      <c r="E1031" s="14">
        <v>9</v>
      </c>
      <c r="F1031" s="20" t="s">
        <v>910</v>
      </c>
      <c r="G1031" s="22">
        <v>1798473250</v>
      </c>
      <c r="H1031" s="17"/>
    </row>
    <row r="1032" spans="1:8" ht="21.95" customHeight="1" x14ac:dyDescent="0.3">
      <c r="A1032" s="11">
        <v>1028</v>
      </c>
      <c r="B1032" s="22" t="str">
        <f>T("01270125363")</f>
        <v>01270125363</v>
      </c>
      <c r="C1032" s="20" t="s">
        <v>1675</v>
      </c>
      <c r="D1032" s="22" t="s">
        <v>1676</v>
      </c>
      <c r="E1032" s="14">
        <v>9</v>
      </c>
      <c r="F1032" s="20" t="s">
        <v>921</v>
      </c>
      <c r="G1032" s="22">
        <v>1767179738</v>
      </c>
      <c r="H1032" s="17"/>
    </row>
    <row r="1033" spans="1:8" ht="21.95" customHeight="1" x14ac:dyDescent="0.3">
      <c r="A1033" s="11">
        <v>1029</v>
      </c>
      <c r="B1033" s="22" t="str">
        <f>T("01270125366")</f>
        <v>01270125366</v>
      </c>
      <c r="C1033" s="20" t="s">
        <v>1681</v>
      </c>
      <c r="D1033" s="22" t="s">
        <v>1639</v>
      </c>
      <c r="E1033" s="14">
        <v>9</v>
      </c>
      <c r="F1033" s="20" t="s">
        <v>910</v>
      </c>
      <c r="G1033" s="22">
        <v>1745998909</v>
      </c>
      <c r="H1033" s="17"/>
    </row>
    <row r="1034" spans="1:8" ht="21.95" customHeight="1" x14ac:dyDescent="0.3">
      <c r="A1034" s="11">
        <v>1030</v>
      </c>
      <c r="B1034" s="22" t="str">
        <f>T("01270125380")</f>
        <v>01270125380</v>
      </c>
      <c r="C1034" s="20" t="s">
        <v>1704</v>
      </c>
      <c r="D1034" s="22" t="s">
        <v>1705</v>
      </c>
      <c r="E1034" s="14">
        <v>9</v>
      </c>
      <c r="F1034" s="20" t="s">
        <v>910</v>
      </c>
      <c r="G1034" s="22">
        <v>1724589590</v>
      </c>
      <c r="H1034" s="17"/>
    </row>
    <row r="1035" spans="1:8" ht="21.95" customHeight="1" x14ac:dyDescent="0.3">
      <c r="A1035" s="11">
        <v>1031</v>
      </c>
      <c r="B1035" s="22" t="str">
        <f>T("01270125382")</f>
        <v>01270125382</v>
      </c>
      <c r="C1035" s="20" t="s">
        <v>1708</v>
      </c>
      <c r="D1035" s="22" t="s">
        <v>1709</v>
      </c>
      <c r="E1035" s="14">
        <v>9</v>
      </c>
      <c r="F1035" s="20" t="s">
        <v>921</v>
      </c>
      <c r="G1035" s="22">
        <v>1305222917</v>
      </c>
      <c r="H1035" s="17"/>
    </row>
    <row r="1036" spans="1:8" ht="21.95" customHeight="1" x14ac:dyDescent="0.3">
      <c r="A1036" s="11">
        <v>1032</v>
      </c>
      <c r="B1036" s="22" t="str">
        <f>T("01270125385")</f>
        <v>01270125385</v>
      </c>
      <c r="C1036" s="20" t="s">
        <v>1713</v>
      </c>
      <c r="D1036" s="22" t="s">
        <v>1714</v>
      </c>
      <c r="E1036" s="14">
        <v>9</v>
      </c>
      <c r="F1036" s="20" t="s">
        <v>921</v>
      </c>
      <c r="G1036" s="22">
        <v>1314119447</v>
      </c>
      <c r="H1036" s="17"/>
    </row>
    <row r="1037" spans="1:8" ht="21.95" customHeight="1" x14ac:dyDescent="0.3">
      <c r="A1037" s="11">
        <v>1033</v>
      </c>
      <c r="B1037" s="22" t="str">
        <f>T("01270125389")</f>
        <v>01270125389</v>
      </c>
      <c r="C1037" s="20" t="s">
        <v>1719</v>
      </c>
      <c r="D1037" s="22" t="s">
        <v>58</v>
      </c>
      <c r="E1037" s="14">
        <v>9</v>
      </c>
      <c r="F1037" s="20" t="s">
        <v>910</v>
      </c>
      <c r="G1037" s="22">
        <v>1767562605</v>
      </c>
      <c r="H1037" s="17"/>
    </row>
    <row r="1038" spans="1:8" ht="21.95" customHeight="1" x14ac:dyDescent="0.3">
      <c r="A1038" s="11">
        <v>1034</v>
      </c>
      <c r="B1038" s="22" t="str">
        <f>T("01270125398")</f>
        <v>01270125398</v>
      </c>
      <c r="C1038" s="20" t="s">
        <v>1731</v>
      </c>
      <c r="D1038" s="22" t="s">
        <v>1732</v>
      </c>
      <c r="E1038" s="14">
        <v>9</v>
      </c>
      <c r="F1038" s="20" t="s">
        <v>910</v>
      </c>
      <c r="G1038" s="22">
        <v>1723993704</v>
      </c>
      <c r="H1038" s="17"/>
    </row>
    <row r="1039" spans="1:8" ht="21.95" customHeight="1" x14ac:dyDescent="0.3">
      <c r="A1039" s="11">
        <v>1035</v>
      </c>
      <c r="B1039" s="22" t="str">
        <f>T("01270125400")</f>
        <v>01270125400</v>
      </c>
      <c r="C1039" s="20" t="s">
        <v>1734</v>
      </c>
      <c r="D1039" s="22" t="s">
        <v>1735</v>
      </c>
      <c r="E1039" s="14">
        <v>9</v>
      </c>
      <c r="F1039" s="20" t="s">
        <v>910</v>
      </c>
      <c r="G1039" s="22">
        <v>1767617037</v>
      </c>
      <c r="H1039" s="17"/>
    </row>
    <row r="1040" spans="1:8" ht="21.95" customHeight="1" x14ac:dyDescent="0.3">
      <c r="A1040" s="11">
        <v>1036</v>
      </c>
      <c r="B1040" s="22" t="str">
        <f>T("01270125411")</f>
        <v>01270125411</v>
      </c>
      <c r="C1040" s="20" t="s">
        <v>1748</v>
      </c>
      <c r="D1040" s="22" t="s">
        <v>1749</v>
      </c>
      <c r="E1040" s="14">
        <v>9</v>
      </c>
      <c r="F1040" s="20" t="s">
        <v>921</v>
      </c>
      <c r="G1040" s="22">
        <v>1740957233</v>
      </c>
      <c r="H1040" s="17"/>
    </row>
    <row r="1041" spans="1:8" ht="21.95" customHeight="1" x14ac:dyDescent="0.3">
      <c r="A1041" s="11">
        <v>1037</v>
      </c>
      <c r="B1041" s="22" t="str">
        <f>T("01270125420")</f>
        <v>01270125420</v>
      </c>
      <c r="C1041" s="20" t="s">
        <v>1050</v>
      </c>
      <c r="D1041" s="22" t="s">
        <v>1764</v>
      </c>
      <c r="E1041" s="14">
        <v>9</v>
      </c>
      <c r="F1041" s="20" t="s">
        <v>910</v>
      </c>
      <c r="G1041" s="22">
        <v>1798930129</v>
      </c>
      <c r="H1041" s="17"/>
    </row>
    <row r="1042" spans="1:8" ht="21.95" customHeight="1" x14ac:dyDescent="0.3">
      <c r="A1042" s="11">
        <v>1038</v>
      </c>
      <c r="B1042" s="22" t="str">
        <f>T("01270125427")</f>
        <v>01270125427</v>
      </c>
      <c r="C1042" s="20" t="s">
        <v>1307</v>
      </c>
      <c r="D1042" s="22" t="s">
        <v>1774</v>
      </c>
      <c r="E1042" s="14">
        <v>9</v>
      </c>
      <c r="F1042" s="20" t="s">
        <v>921</v>
      </c>
      <c r="G1042" s="22">
        <v>1887842212</v>
      </c>
      <c r="H1042" s="17"/>
    </row>
    <row r="1043" spans="1:8" ht="21.95" customHeight="1" x14ac:dyDescent="0.3">
      <c r="A1043" s="11">
        <v>1039</v>
      </c>
      <c r="B1043" s="22" t="str">
        <f>T("01270125428")</f>
        <v>01270125428</v>
      </c>
      <c r="C1043" s="20" t="s">
        <v>1775</v>
      </c>
      <c r="D1043" s="22" t="s">
        <v>1776</v>
      </c>
      <c r="E1043" s="14">
        <v>9</v>
      </c>
      <c r="F1043" s="20" t="s">
        <v>921</v>
      </c>
      <c r="G1043" s="22">
        <v>1734996258</v>
      </c>
      <c r="H1043" s="17"/>
    </row>
    <row r="1044" spans="1:8" ht="21.95" customHeight="1" x14ac:dyDescent="0.3">
      <c r="A1044" s="11">
        <v>1040</v>
      </c>
      <c r="B1044" s="22" t="str">
        <f>T("01270125432")</f>
        <v>01270125432</v>
      </c>
      <c r="C1044" s="20" t="s">
        <v>108</v>
      </c>
      <c r="D1044" s="22" t="s">
        <v>1783</v>
      </c>
      <c r="E1044" s="14">
        <v>9</v>
      </c>
      <c r="F1044" s="20" t="s">
        <v>921</v>
      </c>
      <c r="G1044" s="22">
        <v>1737771867</v>
      </c>
      <c r="H1044" s="17"/>
    </row>
    <row r="1045" spans="1:8" ht="21.95" customHeight="1" x14ac:dyDescent="0.3">
      <c r="A1045" s="11">
        <v>1041</v>
      </c>
      <c r="B1045" s="22" t="str">
        <f>T("01270125434")</f>
        <v>01270125434</v>
      </c>
      <c r="C1045" s="20" t="s">
        <v>1785</v>
      </c>
      <c r="D1045" s="22" t="s">
        <v>1786</v>
      </c>
      <c r="E1045" s="14">
        <v>9</v>
      </c>
      <c r="F1045" s="20" t="s">
        <v>910</v>
      </c>
      <c r="G1045" s="22">
        <v>1723951152</v>
      </c>
      <c r="H1045" s="17"/>
    </row>
    <row r="1046" spans="1:8" ht="21.95" customHeight="1" x14ac:dyDescent="0.3">
      <c r="A1046" s="11">
        <v>1042</v>
      </c>
      <c r="B1046" s="22" t="str">
        <f>T("01270125436")</f>
        <v>01270125436</v>
      </c>
      <c r="C1046" s="20" t="s">
        <v>1788</v>
      </c>
      <c r="D1046" s="22" t="s">
        <v>1789</v>
      </c>
      <c r="E1046" s="14">
        <v>9</v>
      </c>
      <c r="F1046" s="20" t="s">
        <v>921</v>
      </c>
      <c r="G1046" s="22">
        <v>1720802409</v>
      </c>
      <c r="H1046" s="17"/>
    </row>
    <row r="1047" spans="1:8" ht="21.95" customHeight="1" x14ac:dyDescent="0.3">
      <c r="A1047" s="11">
        <v>1043</v>
      </c>
      <c r="B1047" s="22" t="str">
        <f>T("01270125446")</f>
        <v>01270125446</v>
      </c>
      <c r="C1047" s="20" t="s">
        <v>539</v>
      </c>
      <c r="D1047" s="22" t="s">
        <v>163</v>
      </c>
      <c r="E1047" s="14">
        <v>9</v>
      </c>
      <c r="F1047" s="20" t="s">
        <v>921</v>
      </c>
      <c r="G1047" s="22">
        <v>1783005876</v>
      </c>
      <c r="H1047" s="17"/>
    </row>
    <row r="1048" spans="1:8" ht="21.95" customHeight="1" x14ac:dyDescent="0.3">
      <c r="A1048" s="11">
        <v>1044</v>
      </c>
      <c r="B1048" s="22" t="str">
        <f>T("01270125448")</f>
        <v>01270125448</v>
      </c>
      <c r="C1048" s="20" t="s">
        <v>1808</v>
      </c>
      <c r="D1048" s="22" t="s">
        <v>1809</v>
      </c>
      <c r="E1048" s="14">
        <v>9</v>
      </c>
      <c r="F1048" s="20" t="s">
        <v>921</v>
      </c>
      <c r="G1048" s="22">
        <v>1714853554</v>
      </c>
      <c r="H1048" s="17"/>
    </row>
    <row r="1049" spans="1:8" ht="21.95" customHeight="1" x14ac:dyDescent="0.3">
      <c r="A1049" s="11">
        <v>1045</v>
      </c>
      <c r="B1049" s="22" t="str">
        <f>T("01270125450")</f>
        <v>01270125450</v>
      </c>
      <c r="C1049" s="20" t="s">
        <v>1812</v>
      </c>
      <c r="D1049" s="22" t="s">
        <v>1813</v>
      </c>
      <c r="E1049" s="14">
        <v>9</v>
      </c>
      <c r="F1049" s="20" t="s">
        <v>699</v>
      </c>
      <c r="G1049" s="22">
        <v>1729617503</v>
      </c>
      <c r="H1049" s="17"/>
    </row>
    <row r="1050" spans="1:8" ht="21.95" customHeight="1" x14ac:dyDescent="0.3">
      <c r="A1050" s="11">
        <v>1046</v>
      </c>
      <c r="B1050" s="22" t="str">
        <f>T("01270125451")</f>
        <v>01270125451</v>
      </c>
      <c r="C1050" s="20" t="s">
        <v>1814</v>
      </c>
      <c r="D1050" s="22" t="s">
        <v>1806</v>
      </c>
      <c r="E1050" s="14">
        <v>9</v>
      </c>
      <c r="F1050" s="20" t="s">
        <v>921</v>
      </c>
      <c r="G1050" s="22">
        <v>1786796328</v>
      </c>
      <c r="H1050" s="17"/>
    </row>
    <row r="1051" spans="1:8" ht="21.95" customHeight="1" x14ac:dyDescent="0.3">
      <c r="A1051" s="11">
        <v>1047</v>
      </c>
      <c r="B1051" s="22" t="str">
        <f>T("01270125455")</f>
        <v>01270125455</v>
      </c>
      <c r="C1051" s="20" t="s">
        <v>1818</v>
      </c>
      <c r="D1051" s="22" t="s">
        <v>1819</v>
      </c>
      <c r="E1051" s="14">
        <v>9</v>
      </c>
      <c r="F1051" s="20" t="s">
        <v>921</v>
      </c>
      <c r="G1051" s="22">
        <v>1740251112</v>
      </c>
      <c r="H1051" s="17"/>
    </row>
    <row r="1052" spans="1:8" ht="21.95" customHeight="1" x14ac:dyDescent="0.3">
      <c r="A1052" s="11">
        <v>1048</v>
      </c>
      <c r="B1052" s="22" t="str">
        <f>T("01270125457")</f>
        <v>01270125457</v>
      </c>
      <c r="C1052" s="20" t="s">
        <v>1821</v>
      </c>
      <c r="D1052" s="22" t="s">
        <v>1822</v>
      </c>
      <c r="E1052" s="14">
        <v>9</v>
      </c>
      <c r="F1052" s="20" t="s">
        <v>910</v>
      </c>
      <c r="G1052" s="22">
        <v>1731225510</v>
      </c>
      <c r="H1052" s="17"/>
    </row>
    <row r="1053" spans="1:8" ht="21.95" customHeight="1" x14ac:dyDescent="0.3">
      <c r="A1053" s="11">
        <v>1049</v>
      </c>
      <c r="B1053" s="22" t="str">
        <f>T("01270125464")</f>
        <v>01270125464</v>
      </c>
      <c r="C1053" s="20" t="s">
        <v>1833</v>
      </c>
      <c r="D1053" s="22" t="s">
        <v>1834</v>
      </c>
      <c r="E1053" s="14">
        <v>9</v>
      </c>
      <c r="F1053" s="20" t="s">
        <v>910</v>
      </c>
      <c r="G1053" s="22">
        <v>1722001387</v>
      </c>
      <c r="H1053" s="17"/>
    </row>
    <row r="1054" spans="1:8" ht="21.95" customHeight="1" x14ac:dyDescent="0.3">
      <c r="A1054" s="11">
        <v>1050</v>
      </c>
      <c r="B1054" s="22" t="str">
        <f>T("01270125472")</f>
        <v>01270125472</v>
      </c>
      <c r="C1054" s="20" t="s">
        <v>1847</v>
      </c>
      <c r="D1054" s="22" t="s">
        <v>573</v>
      </c>
      <c r="E1054" s="14">
        <v>9</v>
      </c>
      <c r="F1054" s="20" t="s">
        <v>921</v>
      </c>
      <c r="G1054" s="22">
        <v>1784933681</v>
      </c>
      <c r="H1054" s="17"/>
    </row>
    <row r="1055" spans="1:8" ht="21.95" customHeight="1" x14ac:dyDescent="0.3">
      <c r="A1055" s="11">
        <v>1051</v>
      </c>
      <c r="B1055" s="22" t="str">
        <f>T("01270125479")</f>
        <v>01270125479</v>
      </c>
      <c r="C1055" s="20" t="s">
        <v>1858</v>
      </c>
      <c r="D1055" s="22" t="s">
        <v>1859</v>
      </c>
      <c r="E1055" s="14">
        <v>9</v>
      </c>
      <c r="F1055" s="20" t="s">
        <v>910</v>
      </c>
      <c r="G1055" s="22">
        <v>1318934643</v>
      </c>
      <c r="H1055" s="17"/>
    </row>
    <row r="1056" spans="1:8" ht="21.95" customHeight="1" x14ac:dyDescent="0.3">
      <c r="A1056" s="11">
        <v>1052</v>
      </c>
      <c r="B1056" s="22" t="str">
        <f>T("01270125487")</f>
        <v>01270125487</v>
      </c>
      <c r="C1056" s="20" t="s">
        <v>1871</v>
      </c>
      <c r="D1056" s="22" t="s">
        <v>1872</v>
      </c>
      <c r="E1056" s="14">
        <v>9</v>
      </c>
      <c r="F1056" s="20" t="s">
        <v>910</v>
      </c>
      <c r="G1056" s="22">
        <v>1744568756</v>
      </c>
      <c r="H1056" s="17"/>
    </row>
    <row r="1057" spans="1:8" ht="21.95" customHeight="1" x14ac:dyDescent="0.3">
      <c r="A1057" s="11">
        <v>1053</v>
      </c>
      <c r="B1057" s="22" t="str">
        <f>T("01270125490")</f>
        <v>01270125490</v>
      </c>
      <c r="C1057" s="20" t="s">
        <v>1876</v>
      </c>
      <c r="D1057" s="22" t="s">
        <v>943</v>
      </c>
      <c r="E1057" s="14">
        <v>9</v>
      </c>
      <c r="F1057" s="20" t="s">
        <v>921</v>
      </c>
      <c r="G1057" s="22">
        <v>1750388967</v>
      </c>
      <c r="H1057" s="17"/>
    </row>
    <row r="1058" spans="1:8" ht="21.95" customHeight="1" x14ac:dyDescent="0.3">
      <c r="A1058" s="11">
        <v>1054</v>
      </c>
      <c r="B1058" s="22" t="str">
        <f>T("01270125491")</f>
        <v>01270125491</v>
      </c>
      <c r="C1058" s="20" t="s">
        <v>1877</v>
      </c>
      <c r="D1058" s="22" t="s">
        <v>1878</v>
      </c>
      <c r="E1058" s="14">
        <v>9</v>
      </c>
      <c r="F1058" s="20" t="s">
        <v>910</v>
      </c>
      <c r="G1058" s="22">
        <v>1774377525</v>
      </c>
      <c r="H1058" s="17"/>
    </row>
    <row r="1059" spans="1:8" ht="21.95" customHeight="1" x14ac:dyDescent="0.3">
      <c r="A1059" s="11">
        <v>1055</v>
      </c>
      <c r="B1059" s="22" t="str">
        <f>T("01270153036")</f>
        <v>01270153036</v>
      </c>
      <c r="C1059" s="20" t="s">
        <v>1903</v>
      </c>
      <c r="D1059" s="22" t="s">
        <v>1904</v>
      </c>
      <c r="E1059" s="14">
        <v>9</v>
      </c>
      <c r="F1059" s="20" t="s">
        <v>910</v>
      </c>
      <c r="G1059" s="22">
        <v>1718631733</v>
      </c>
      <c r="H1059" s="17"/>
    </row>
    <row r="1060" spans="1:8" ht="21.95" customHeight="1" x14ac:dyDescent="0.3">
      <c r="A1060" s="11">
        <v>1056</v>
      </c>
      <c r="B1060" s="22" t="str">
        <f>T("01270153037")</f>
        <v>01270153037</v>
      </c>
      <c r="C1060" s="20" t="s">
        <v>1905</v>
      </c>
      <c r="D1060" s="22" t="s">
        <v>1906</v>
      </c>
      <c r="E1060" s="14">
        <v>9</v>
      </c>
      <c r="F1060" s="20" t="s">
        <v>910</v>
      </c>
      <c r="G1060" s="22">
        <v>1780774273</v>
      </c>
      <c r="H1060" s="17"/>
    </row>
    <row r="1061" spans="1:8" ht="21.95" customHeight="1" x14ac:dyDescent="0.3">
      <c r="A1061" s="11">
        <v>1057</v>
      </c>
      <c r="B1061" s="22" t="str">
        <f>T("01270153050")</f>
        <v>01270153050</v>
      </c>
      <c r="C1061" s="20" t="s">
        <v>524</v>
      </c>
      <c r="D1061" s="22" t="s">
        <v>539</v>
      </c>
      <c r="E1061" s="14">
        <v>9</v>
      </c>
      <c r="F1061" s="20" t="s">
        <v>910</v>
      </c>
      <c r="G1061" s="22">
        <v>1755441206</v>
      </c>
      <c r="H1061" s="17"/>
    </row>
    <row r="1062" spans="1:8" ht="21.95" customHeight="1" x14ac:dyDescent="0.3">
      <c r="A1062" s="11">
        <v>1058</v>
      </c>
      <c r="B1062" s="22" t="str">
        <f>T("01270153051")</f>
        <v>01270153051</v>
      </c>
      <c r="C1062" s="20" t="s">
        <v>1907</v>
      </c>
      <c r="D1062" s="22" t="s">
        <v>1908</v>
      </c>
      <c r="E1062" s="14">
        <v>9</v>
      </c>
      <c r="F1062" s="20" t="s">
        <v>921</v>
      </c>
      <c r="G1062" s="22">
        <v>1727373790</v>
      </c>
      <c r="H1062" s="17"/>
    </row>
    <row r="1063" spans="1:8" ht="21.95" customHeight="1" x14ac:dyDescent="0.3">
      <c r="A1063" s="11"/>
      <c r="B1063" s="22"/>
      <c r="C1063" s="20"/>
      <c r="D1063" s="22"/>
      <c r="E1063" s="15"/>
      <c r="F1063" s="20"/>
      <c r="G1063" s="22"/>
      <c r="H1063" s="17"/>
    </row>
    <row r="1064" spans="1:8" ht="21.95" customHeight="1" x14ac:dyDescent="0.3">
      <c r="A1064" s="11"/>
      <c r="B1064" s="22"/>
      <c r="C1064" s="20"/>
      <c r="D1064" s="22"/>
      <c r="E1064" s="15"/>
      <c r="F1064" s="20"/>
      <c r="G1064" s="22"/>
      <c r="H1064" s="17"/>
    </row>
    <row r="1065" spans="1:8" ht="21.95" customHeight="1" x14ac:dyDescent="0.3">
      <c r="A1065" s="11"/>
      <c r="B1065" s="22"/>
      <c r="C1065" s="20"/>
      <c r="D1065" s="22"/>
      <c r="E1065" s="15"/>
      <c r="F1065" s="20"/>
      <c r="G1065" s="22"/>
      <c r="H1065" s="17"/>
    </row>
    <row r="1066" spans="1:8" ht="21.95" customHeight="1" x14ac:dyDescent="0.3">
      <c r="A1066" s="11"/>
      <c r="B1066" s="22"/>
      <c r="C1066" s="20"/>
      <c r="D1066" s="22"/>
      <c r="E1066" s="15"/>
      <c r="F1066" s="20"/>
      <c r="G1066" s="22"/>
      <c r="H1066" s="17"/>
    </row>
    <row r="1067" spans="1:8" ht="21.95" customHeight="1" x14ac:dyDescent="0.3">
      <c r="A1067" s="11"/>
      <c r="B1067" s="22"/>
      <c r="C1067" s="20"/>
      <c r="D1067" s="22"/>
      <c r="E1067" s="15"/>
      <c r="F1067" s="20"/>
      <c r="G1067" s="22"/>
      <c r="H1067" s="17"/>
    </row>
    <row r="1068" spans="1:8" ht="21.95" customHeight="1" x14ac:dyDescent="0.3">
      <c r="A1068" s="11"/>
      <c r="B1068" s="22"/>
      <c r="C1068" s="20"/>
      <c r="D1068" s="22"/>
      <c r="E1068" s="15"/>
      <c r="F1068" s="20"/>
      <c r="G1068" s="22"/>
      <c r="H1068" s="17"/>
    </row>
    <row r="1069" spans="1:8" ht="21.95" customHeight="1" x14ac:dyDescent="0.3">
      <c r="A1069" s="11"/>
      <c r="B1069" s="22"/>
      <c r="C1069" s="20"/>
      <c r="D1069" s="22"/>
      <c r="E1069" s="15"/>
      <c r="F1069" s="20"/>
      <c r="G1069" s="22"/>
      <c r="H1069" s="17"/>
    </row>
    <row r="1070" spans="1:8" ht="21.95" customHeight="1" x14ac:dyDescent="0.3">
      <c r="A1070" s="11"/>
      <c r="B1070" s="22"/>
      <c r="C1070" s="20"/>
      <c r="D1070" s="22"/>
      <c r="E1070" s="15"/>
      <c r="F1070" s="20"/>
      <c r="G1070" s="22"/>
      <c r="H1070" s="17"/>
    </row>
    <row r="1071" spans="1:8" ht="21.95" customHeight="1" x14ac:dyDescent="0.3">
      <c r="A1071" s="11"/>
      <c r="B1071" s="22"/>
      <c r="C1071" s="20"/>
      <c r="D1071" s="22"/>
      <c r="E1071" s="15"/>
      <c r="F1071" s="20"/>
      <c r="G1071" s="22"/>
      <c r="H1071" s="17"/>
    </row>
    <row r="1072" spans="1:8" ht="21.95" customHeight="1" x14ac:dyDescent="0.3">
      <c r="A1072" s="11"/>
      <c r="B1072" s="22"/>
      <c r="C1072" s="20"/>
      <c r="D1072" s="22"/>
      <c r="E1072" s="15"/>
      <c r="F1072" s="20"/>
      <c r="G1072" s="22"/>
      <c r="H1072" s="17"/>
    </row>
    <row r="1073" spans="1:8" ht="21.95" customHeight="1" x14ac:dyDescent="0.3">
      <c r="A1073" s="11"/>
      <c r="B1073" s="22"/>
      <c r="C1073" s="20"/>
      <c r="D1073" s="22"/>
      <c r="E1073" s="15"/>
      <c r="F1073" s="20"/>
      <c r="G1073" s="22"/>
      <c r="H1073" s="17"/>
    </row>
    <row r="1074" spans="1:8" ht="21.95" customHeight="1" x14ac:dyDescent="0.3">
      <c r="A1074" s="11"/>
      <c r="B1074" s="22"/>
      <c r="C1074" s="20"/>
      <c r="D1074" s="22"/>
      <c r="E1074" s="15"/>
      <c r="F1074" s="20"/>
      <c r="G1074" s="22"/>
      <c r="H1074" s="17"/>
    </row>
    <row r="1075" spans="1:8" ht="21.95" customHeight="1" x14ac:dyDescent="0.3">
      <c r="A1075" s="11"/>
      <c r="B1075" s="22"/>
      <c r="C1075" s="20"/>
      <c r="D1075" s="22"/>
      <c r="E1075" s="15"/>
      <c r="F1075" s="20"/>
      <c r="G1075" s="22"/>
      <c r="H1075" s="17"/>
    </row>
    <row r="1076" spans="1:8" ht="21.95" customHeight="1" x14ac:dyDescent="0.3">
      <c r="A1076" s="11"/>
      <c r="B1076" s="22"/>
      <c r="C1076" s="20"/>
      <c r="D1076" s="22"/>
      <c r="E1076" s="15"/>
      <c r="F1076" s="20"/>
      <c r="G1076" s="22"/>
      <c r="H1076" s="17"/>
    </row>
    <row r="1077" spans="1:8" ht="21.95" customHeight="1" x14ac:dyDescent="0.3">
      <c r="A1077" s="11"/>
      <c r="B1077" s="22"/>
      <c r="C1077" s="20"/>
      <c r="D1077" s="22"/>
      <c r="E1077" s="15"/>
      <c r="F1077" s="20"/>
      <c r="G1077" s="22"/>
      <c r="H1077" s="17"/>
    </row>
    <row r="1078" spans="1:8" ht="21.95" customHeight="1" x14ac:dyDescent="0.3">
      <c r="A1078" s="11"/>
      <c r="B1078" s="22"/>
      <c r="C1078" s="20"/>
      <c r="D1078" s="22"/>
      <c r="E1078" s="15"/>
      <c r="F1078" s="20"/>
      <c r="G1078" s="22"/>
      <c r="H1078" s="17"/>
    </row>
    <row r="1079" spans="1:8" ht="21.95" customHeight="1" x14ac:dyDescent="0.3">
      <c r="A1079" s="11"/>
      <c r="B1079" s="22"/>
      <c r="C1079" s="20"/>
      <c r="D1079" s="22"/>
      <c r="E1079" s="15"/>
      <c r="F1079" s="20"/>
      <c r="G1079" s="22"/>
      <c r="H1079" s="17"/>
    </row>
    <row r="1080" spans="1:8" ht="21.95" customHeight="1" x14ac:dyDescent="0.3">
      <c r="A1080" s="11"/>
      <c r="B1080" s="22"/>
      <c r="C1080" s="20"/>
      <c r="D1080" s="22"/>
      <c r="E1080" s="15"/>
      <c r="F1080" s="20"/>
      <c r="G1080" s="22"/>
      <c r="H1080" s="17"/>
    </row>
    <row r="1081" spans="1:8" ht="21.95" customHeight="1" x14ac:dyDescent="0.3">
      <c r="A1081" s="11"/>
      <c r="B1081" s="22"/>
      <c r="C1081" s="20"/>
      <c r="D1081" s="22"/>
      <c r="E1081" s="15"/>
      <c r="F1081" s="20"/>
      <c r="G1081" s="22"/>
      <c r="H1081" s="17"/>
    </row>
    <row r="1082" spans="1:8" ht="21.95" customHeight="1" x14ac:dyDescent="0.3">
      <c r="A1082" s="11"/>
      <c r="B1082" s="22"/>
      <c r="C1082" s="20"/>
      <c r="D1082" s="22"/>
      <c r="E1082" s="15"/>
      <c r="F1082" s="20"/>
      <c r="G1082" s="22"/>
      <c r="H1082" s="17"/>
    </row>
    <row r="1083" spans="1:8" ht="21.95" customHeight="1" x14ac:dyDescent="0.3">
      <c r="A1083" s="11"/>
      <c r="B1083" s="22"/>
      <c r="C1083" s="20"/>
      <c r="D1083" s="22"/>
      <c r="E1083" s="15"/>
      <c r="F1083" s="20"/>
      <c r="G1083" s="22"/>
      <c r="H1083" s="17"/>
    </row>
    <row r="1084" spans="1:8" ht="21.95" customHeight="1" x14ac:dyDescent="0.3">
      <c r="A1084" s="11"/>
      <c r="B1084" s="22"/>
      <c r="C1084" s="20"/>
      <c r="D1084" s="22"/>
      <c r="E1084" s="15"/>
      <c r="F1084" s="20"/>
      <c r="G1084" s="22"/>
      <c r="H1084" s="17"/>
    </row>
    <row r="1085" spans="1:8" ht="21.95" customHeight="1" x14ac:dyDescent="0.3">
      <c r="A1085" s="11"/>
      <c r="B1085" s="22"/>
      <c r="C1085" s="20"/>
      <c r="D1085" s="22"/>
      <c r="E1085" s="15"/>
      <c r="F1085" s="20"/>
      <c r="G1085" s="22"/>
      <c r="H1085" s="17"/>
    </row>
    <row r="1086" spans="1:8" ht="21.95" customHeight="1" x14ac:dyDescent="0.3">
      <c r="A1086" s="11"/>
      <c r="B1086" s="22"/>
      <c r="C1086" s="20"/>
      <c r="D1086" s="22"/>
      <c r="E1086" s="15"/>
      <c r="F1086" s="20"/>
      <c r="G1086" s="22"/>
      <c r="H1086" s="17"/>
    </row>
    <row r="1087" spans="1:8" ht="21.95" customHeight="1" x14ac:dyDescent="0.3">
      <c r="A1087" s="11"/>
      <c r="B1087" s="22"/>
      <c r="C1087" s="20"/>
      <c r="D1087" s="22"/>
      <c r="E1087" s="15"/>
      <c r="F1087" s="20"/>
      <c r="G1087" s="22"/>
      <c r="H1087" s="17"/>
    </row>
    <row r="1088" spans="1:8" ht="21.95" customHeight="1" x14ac:dyDescent="0.3">
      <c r="A1088" s="11"/>
      <c r="B1088" s="22"/>
      <c r="C1088" s="20"/>
      <c r="D1088" s="22"/>
      <c r="E1088" s="15"/>
      <c r="F1088" s="20"/>
      <c r="G1088" s="22"/>
      <c r="H1088" s="17"/>
    </row>
    <row r="1089" spans="1:8" ht="21.95" customHeight="1" x14ac:dyDescent="0.3">
      <c r="A1089" s="11"/>
      <c r="B1089" s="22"/>
      <c r="C1089" s="20"/>
      <c r="D1089" s="22"/>
      <c r="E1089" s="15"/>
      <c r="F1089" s="20"/>
      <c r="G1089" s="22"/>
      <c r="H1089" s="17"/>
    </row>
    <row r="1090" spans="1:8" ht="21.95" customHeight="1" x14ac:dyDescent="0.3">
      <c r="A1090" s="11"/>
      <c r="B1090" s="22"/>
      <c r="C1090" s="20"/>
      <c r="D1090" s="22"/>
      <c r="E1090" s="15"/>
      <c r="F1090" s="20"/>
      <c r="G1090" s="22"/>
      <c r="H1090" s="17"/>
    </row>
    <row r="1091" spans="1:8" ht="21.95" customHeight="1" x14ac:dyDescent="0.3">
      <c r="A1091" s="11"/>
      <c r="B1091" s="22"/>
      <c r="C1091" s="20"/>
      <c r="D1091" s="22"/>
      <c r="E1091" s="15"/>
      <c r="F1091" s="20"/>
      <c r="G1091" s="22"/>
      <c r="H1091" s="17"/>
    </row>
    <row r="1092" spans="1:8" ht="21.95" customHeight="1" x14ac:dyDescent="0.3">
      <c r="A1092" s="11"/>
      <c r="B1092" s="22"/>
      <c r="C1092" s="20"/>
      <c r="D1092" s="22"/>
      <c r="E1092" s="15"/>
      <c r="F1092" s="20"/>
      <c r="G1092" s="22"/>
      <c r="H1092" s="17"/>
    </row>
    <row r="1093" spans="1:8" ht="21.95" customHeight="1" x14ac:dyDescent="0.3">
      <c r="A1093" s="11"/>
      <c r="B1093" s="22"/>
      <c r="C1093" s="20"/>
      <c r="D1093" s="22"/>
      <c r="E1093" s="15"/>
      <c r="F1093" s="20"/>
      <c r="G1093" s="22"/>
      <c r="H1093" s="17"/>
    </row>
    <row r="1094" spans="1:8" ht="21.95" customHeight="1" x14ac:dyDescent="0.3">
      <c r="A1094" s="11"/>
      <c r="B1094" s="22"/>
      <c r="C1094" s="20"/>
      <c r="D1094" s="22"/>
      <c r="E1094" s="15"/>
      <c r="F1094" s="20"/>
      <c r="G1094" s="22"/>
      <c r="H1094" s="17"/>
    </row>
    <row r="1095" spans="1:8" ht="21.95" customHeight="1" x14ac:dyDescent="0.3">
      <c r="A1095" s="11"/>
      <c r="B1095" s="22"/>
      <c r="C1095" s="20"/>
      <c r="D1095" s="22"/>
      <c r="E1095" s="15"/>
      <c r="F1095" s="20"/>
      <c r="G1095" s="22"/>
      <c r="H1095" s="17"/>
    </row>
    <row r="1096" spans="1:8" ht="21.95" customHeight="1" x14ac:dyDescent="0.3">
      <c r="A1096" s="11"/>
      <c r="B1096" s="22"/>
      <c r="C1096" s="20"/>
      <c r="D1096" s="22"/>
      <c r="E1096" s="15"/>
      <c r="F1096" s="20"/>
      <c r="G1096" s="22"/>
      <c r="H1096" s="17"/>
    </row>
    <row r="1097" spans="1:8" ht="21.95" customHeight="1" x14ac:dyDescent="0.3">
      <c r="A1097" s="11"/>
      <c r="B1097" s="22"/>
      <c r="C1097" s="20"/>
      <c r="D1097" s="22"/>
      <c r="E1097" s="15"/>
      <c r="F1097" s="20"/>
      <c r="G1097" s="22"/>
      <c r="H1097" s="17"/>
    </row>
    <row r="1098" spans="1:8" ht="21.95" customHeight="1" x14ac:dyDescent="0.3">
      <c r="A1098" s="11"/>
      <c r="B1098" s="22"/>
      <c r="C1098" s="20"/>
      <c r="D1098" s="22"/>
      <c r="E1098" s="15"/>
      <c r="F1098" s="20"/>
      <c r="G1098" s="22"/>
      <c r="H1098" s="17"/>
    </row>
    <row r="1099" spans="1:8" ht="21.95" customHeight="1" x14ac:dyDescent="0.3">
      <c r="A1099" s="11"/>
      <c r="B1099" s="22"/>
      <c r="C1099" s="20"/>
      <c r="D1099" s="22"/>
      <c r="E1099" s="15"/>
      <c r="F1099" s="20"/>
      <c r="G1099" s="22"/>
      <c r="H1099" s="17"/>
    </row>
    <row r="1100" spans="1:8" ht="21.95" customHeight="1" x14ac:dyDescent="0.3">
      <c r="A1100" s="11"/>
      <c r="B1100" s="22"/>
      <c r="C1100" s="20"/>
      <c r="D1100" s="22"/>
      <c r="E1100" s="15"/>
      <c r="F1100" s="20"/>
      <c r="G1100" s="22"/>
      <c r="H1100" s="17"/>
    </row>
    <row r="1101" spans="1:8" ht="21.95" customHeight="1" x14ac:dyDescent="0.3">
      <c r="A1101" s="11"/>
      <c r="B1101" s="22"/>
      <c r="C1101" s="20"/>
      <c r="D1101" s="22"/>
      <c r="E1101" s="15"/>
      <c r="F1101" s="20"/>
      <c r="G1101" s="22"/>
      <c r="H1101" s="17"/>
    </row>
    <row r="1102" spans="1:8" ht="21.95" customHeight="1" x14ac:dyDescent="0.3">
      <c r="A1102" s="11"/>
      <c r="B1102" s="22"/>
      <c r="C1102" s="20"/>
      <c r="D1102" s="22"/>
      <c r="E1102" s="15"/>
      <c r="F1102" s="20"/>
      <c r="G1102" s="22"/>
      <c r="H1102" s="17"/>
    </row>
    <row r="1103" spans="1:8" ht="21.95" customHeight="1" x14ac:dyDescent="0.3">
      <c r="A1103" s="11"/>
      <c r="B1103" s="22"/>
      <c r="C1103" s="20"/>
      <c r="D1103" s="22"/>
      <c r="E1103" s="15"/>
      <c r="F1103" s="20"/>
      <c r="G1103" s="22"/>
      <c r="H1103" s="17"/>
    </row>
    <row r="1104" spans="1:8" ht="21.95" customHeight="1" x14ac:dyDescent="0.3">
      <c r="A1104" s="11"/>
      <c r="B1104" s="22"/>
      <c r="C1104" s="20"/>
      <c r="D1104" s="22"/>
      <c r="E1104" s="15"/>
      <c r="F1104" s="20"/>
      <c r="G1104" s="22"/>
      <c r="H1104" s="17"/>
    </row>
  </sheetData>
  <autoFilter ref="E4:E1062">
    <sortState ref="A5:H1062">
      <sortCondition ref="E4:E1062"/>
    </sortState>
  </autoFilter>
  <mergeCells count="1">
    <mergeCell ref="A1:H3"/>
  </mergeCells>
  <pageMargins left="0" right="0" top="0" bottom="0" header="0.1" footer="0.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26042022-040454_beneficiary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USSO BIROL</dc:creator>
  <cp:lastModifiedBy>USSO BIROL</cp:lastModifiedBy>
  <cp:lastPrinted>2022-04-26T03:25:41Z</cp:lastPrinted>
  <dcterms:created xsi:type="dcterms:W3CDTF">2022-04-26T03:10:34Z</dcterms:created>
  <dcterms:modified xsi:type="dcterms:W3CDTF">2022-04-26T03:27:11Z</dcterms:modified>
</cp:coreProperties>
</file>