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640" yWindow="30" windowWidth="14805" windowHeight="7860" firstSheet="8" activeTab="11"/>
  </bookViews>
  <sheets>
    <sheet name="2(1), 2(2)" sheetId="2" r:id="rId1"/>
    <sheet name="3(1), 3(2)" sheetId="3" r:id="rId2"/>
    <sheet name="4(1), 4(2)" sheetId="4" r:id="rId3"/>
    <sheet name="5(1), 5(2)" sheetId="5" r:id="rId4"/>
    <sheet name="6(1), 6(2)" sheetId="6" r:id="rId5"/>
    <sheet name="7(1), 7(2)" sheetId="7" r:id="rId6"/>
    <sheet name="8(1),8(2)" sheetId="8" r:id="rId7"/>
    <sheet name="9(1), 9(2)" sheetId="9" r:id="rId8"/>
    <sheet name="10(1), 10(2)" sheetId="10" r:id="rId9"/>
    <sheet name="11(1), 11(2)" sheetId="11" r:id="rId10"/>
    <sheet name="12(1), 12(2)" sheetId="12" r:id="rId11"/>
    <sheet name="13(1), 13(2)" sheetId="13" r:id="rId12"/>
    <sheet name="2021-2022(1)" sheetId="14" r:id="rId13"/>
    <sheet name="2021-2022(2)" sheetId="15" r:id="rId14"/>
    <sheet name="Sheet1" sheetId="16" r:id="rId15"/>
  </sheets>
  <calcPr calcId="144525"/>
</workbook>
</file>

<file path=xl/calcChain.xml><?xml version="1.0" encoding="utf-8"?>
<calcChain xmlns="http://schemas.openxmlformats.org/spreadsheetml/2006/main">
  <c r="D37" i="6"/>
  <c r="E37"/>
  <c r="F37"/>
  <c r="G37"/>
  <c r="H37"/>
  <c r="I37"/>
  <c r="G11" i="13"/>
  <c r="E11"/>
  <c r="A11"/>
  <c r="D11"/>
  <c r="O33" i="12"/>
  <c r="G13" i="1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D61" i="7"/>
  <c r="K37"/>
  <c r="I37"/>
  <c r="H37"/>
  <c r="L9" i="11"/>
  <c r="L10"/>
  <c r="L11"/>
  <c r="G9"/>
  <c r="G10"/>
  <c r="G11"/>
  <c r="N35" i="9" l="1"/>
  <c r="M35"/>
  <c r="K35"/>
  <c r="I34" i="8"/>
  <c r="E34"/>
  <c r="C34"/>
  <c r="J14"/>
  <c r="E14"/>
  <c r="P77" i="5"/>
  <c r="Q76"/>
  <c r="Q78" s="1"/>
  <c r="O76"/>
  <c r="O78" s="1"/>
  <c r="Q75"/>
  <c r="P75"/>
  <c r="P76" s="1"/>
  <c r="P78" s="1"/>
  <c r="O75"/>
  <c r="Q48"/>
  <c r="P48"/>
  <c r="O48"/>
  <c r="N48"/>
  <c r="M48"/>
  <c r="L48"/>
  <c r="K48"/>
  <c r="J48"/>
  <c r="I48"/>
  <c r="H48"/>
  <c r="G48"/>
  <c r="F48"/>
  <c r="E48"/>
  <c r="D48"/>
  <c r="C48"/>
  <c r="Q45"/>
  <c r="P45"/>
  <c r="O45"/>
  <c r="N45"/>
  <c r="M45"/>
  <c r="L45"/>
  <c r="K45"/>
  <c r="J45"/>
  <c r="I45"/>
  <c r="H45"/>
  <c r="G45"/>
  <c r="F45"/>
  <c r="E45"/>
  <c r="D45"/>
  <c r="C45"/>
  <c r="Q37"/>
  <c r="O37"/>
  <c r="N37"/>
  <c r="L37"/>
  <c r="C77" i="4"/>
  <c r="D77"/>
  <c r="E77"/>
  <c r="F77"/>
  <c r="G77"/>
  <c r="H77"/>
  <c r="I77"/>
  <c r="J77"/>
  <c r="K77"/>
  <c r="L77"/>
  <c r="M77"/>
  <c r="N77"/>
  <c r="O77"/>
  <c r="M74"/>
  <c r="I74"/>
  <c r="M73"/>
  <c r="L73"/>
  <c r="L74" s="1"/>
  <c r="K73"/>
  <c r="K74" s="1"/>
  <c r="J73"/>
  <c r="J74" s="1"/>
  <c r="I73"/>
  <c r="H73"/>
  <c r="H74" s="1"/>
  <c r="G73"/>
  <c r="G74" s="1"/>
  <c r="N14"/>
  <c r="O14" s="1"/>
  <c r="M14"/>
  <c r="L14"/>
  <c r="K14"/>
  <c r="J14"/>
  <c r="I14"/>
  <c r="H14"/>
  <c r="G14"/>
  <c r="F14"/>
  <c r="E14"/>
  <c r="D14"/>
  <c r="C14"/>
  <c r="E46"/>
  <c r="F46"/>
  <c r="D46"/>
  <c r="C46"/>
  <c r="C47" s="1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N36"/>
  <c r="H36"/>
  <c r="I21"/>
  <c r="I20"/>
  <c r="I19"/>
  <c r="I18"/>
  <c r="I36" s="1"/>
  <c r="G36"/>
  <c r="D36"/>
  <c r="C36"/>
  <c r="C81" i="3"/>
  <c r="D81"/>
  <c r="E81"/>
  <c r="F81"/>
  <c r="G81"/>
  <c r="H81"/>
  <c r="I81"/>
  <c r="J81"/>
  <c r="K81"/>
  <c r="L81"/>
  <c r="M81"/>
  <c r="N81"/>
  <c r="H59" i="2"/>
  <c r="H62" s="1"/>
  <c r="H60"/>
  <c r="H61"/>
  <c r="I63" i="3"/>
  <c r="F63"/>
  <c r="C63"/>
  <c r="K46"/>
  <c r="K47"/>
  <c r="K48"/>
  <c r="K49"/>
  <c r="K50"/>
  <c r="E50" i="2"/>
  <c r="D50"/>
  <c r="I50" i="3"/>
  <c r="F50"/>
  <c r="E46"/>
  <c r="E47"/>
  <c r="E48"/>
  <c r="E49"/>
  <c r="E50"/>
  <c r="E51"/>
  <c r="C50"/>
  <c r="K15"/>
  <c r="L15"/>
  <c r="J38"/>
  <c r="J16"/>
  <c r="H16"/>
  <c r="G16"/>
  <c r="G15"/>
  <c r="H15"/>
  <c r="I15"/>
  <c r="J15"/>
  <c r="O11" i="4"/>
  <c r="O12"/>
  <c r="O13"/>
  <c r="L13"/>
  <c r="D13"/>
  <c r="E13"/>
  <c r="I67" i="2" l="1"/>
  <c r="F67"/>
  <c r="C67"/>
  <c r="I62"/>
  <c r="C62"/>
  <c r="I54"/>
  <c r="G54"/>
  <c r="C54"/>
  <c r="M49"/>
  <c r="I49"/>
  <c r="C49"/>
  <c r="I38"/>
  <c r="G38"/>
  <c r="C38"/>
  <c r="M15"/>
  <c r="I16"/>
  <c r="I15"/>
  <c r="F79" i="15"/>
  <c r="H79"/>
  <c r="C79"/>
  <c r="D79"/>
  <c r="E79"/>
  <c r="G79"/>
  <c r="I79"/>
  <c r="J79"/>
  <c r="K79"/>
  <c r="L79"/>
  <c r="M79"/>
  <c r="N79"/>
  <c r="L49"/>
  <c r="M49"/>
  <c r="N48"/>
  <c r="Q37"/>
  <c r="K37"/>
  <c r="J37"/>
  <c r="I37"/>
  <c r="H37"/>
  <c r="G37"/>
  <c r="F37"/>
  <c r="E37"/>
  <c r="D37"/>
  <c r="C37"/>
  <c r="D80" i="14"/>
  <c r="D82" s="1"/>
  <c r="C82"/>
  <c r="F82"/>
  <c r="F68"/>
  <c r="F63"/>
  <c r="F38" l="1"/>
  <c r="F37"/>
  <c r="F36"/>
  <c r="F35"/>
  <c r="F34"/>
  <c r="F33"/>
  <c r="F32"/>
  <c r="F28"/>
  <c r="F27"/>
  <c r="F26"/>
  <c r="F25"/>
  <c r="F24"/>
  <c r="F21"/>
  <c r="F19"/>
  <c r="F18"/>
  <c r="D39"/>
  <c r="E38"/>
  <c r="C38"/>
  <c r="K76" i="6"/>
  <c r="E49"/>
  <c r="E14"/>
  <c r="E15" s="1"/>
  <c r="E78" s="1"/>
  <c r="F54" i="4"/>
  <c r="F53"/>
  <c r="K58" i="3"/>
  <c r="J58"/>
  <c r="I58"/>
  <c r="H58"/>
  <c r="E58"/>
  <c r="J57"/>
  <c r="I57"/>
  <c r="H57"/>
  <c r="E57"/>
  <c r="O57" i="2"/>
  <c r="O56"/>
  <c r="F56"/>
  <c r="M56" i="15"/>
  <c r="L56"/>
  <c r="K56"/>
  <c r="M55"/>
  <c r="L55"/>
  <c r="K55"/>
  <c r="H55"/>
  <c r="B53" i="4"/>
  <c r="A52"/>
  <c r="B34"/>
  <c r="B35" i="5" s="1"/>
  <c r="A54" i="15"/>
  <c r="B35"/>
  <c r="J70" i="3"/>
  <c r="K38" i="2"/>
  <c r="A80" i="5"/>
  <c r="F49" i="4"/>
  <c r="C13"/>
  <c r="K73" i="2"/>
  <c r="E73"/>
  <c r="F18"/>
  <c r="B71" i="7"/>
  <c r="B9"/>
  <c r="B71" i="6"/>
  <c r="B9"/>
  <c r="B70" i="5"/>
  <c r="B8"/>
  <c r="B69" i="4"/>
  <c r="B8"/>
  <c r="B73" i="3"/>
  <c r="B10"/>
  <c r="B71" i="15"/>
  <c r="Q17" i="7"/>
  <c r="Q19"/>
  <c r="Q20"/>
  <c r="Q21"/>
  <c r="Q22"/>
  <c r="Q23"/>
  <c r="E37"/>
  <c r="F37"/>
  <c r="G37"/>
  <c r="J37"/>
  <c r="L37"/>
  <c r="M37"/>
  <c r="N37"/>
  <c r="O37"/>
  <c r="P37"/>
  <c r="R37"/>
  <c r="Q27"/>
  <c r="Q28"/>
  <c r="Q30"/>
  <c r="Q32"/>
  <c r="Q35"/>
  <c r="Q36"/>
  <c r="Q25"/>
  <c r="D14"/>
  <c r="D15" s="1"/>
  <c r="D78" s="1"/>
  <c r="F14"/>
  <c r="G14"/>
  <c r="I14"/>
  <c r="J14"/>
  <c r="L14"/>
  <c r="M14"/>
  <c r="R14"/>
  <c r="C14"/>
  <c r="C15" s="1"/>
  <c r="C78" s="1"/>
  <c r="P13"/>
  <c r="O13"/>
  <c r="O14" s="1"/>
  <c r="N13"/>
  <c r="K13"/>
  <c r="H13"/>
  <c r="E13"/>
  <c r="P12"/>
  <c r="N12"/>
  <c r="K12"/>
  <c r="H12"/>
  <c r="E12"/>
  <c r="D76" i="6"/>
  <c r="E76"/>
  <c r="F76"/>
  <c r="I76"/>
  <c r="J76"/>
  <c r="N76"/>
  <c r="O76"/>
  <c r="M13" i="5"/>
  <c r="L13"/>
  <c r="J13"/>
  <c r="I13"/>
  <c r="G13"/>
  <c r="F13"/>
  <c r="C13"/>
  <c r="P12"/>
  <c r="O12"/>
  <c r="N12"/>
  <c r="H12"/>
  <c r="E12"/>
  <c r="P11"/>
  <c r="O11"/>
  <c r="N11"/>
  <c r="K13"/>
  <c r="H13"/>
  <c r="E11"/>
  <c r="F67" i="4"/>
  <c r="F66"/>
  <c r="D64"/>
  <c r="E64"/>
  <c r="H64"/>
  <c r="I64"/>
  <c r="L64"/>
  <c r="N64"/>
  <c r="C64"/>
  <c r="O63"/>
  <c r="O64" s="1"/>
  <c r="J63"/>
  <c r="F63"/>
  <c r="J62"/>
  <c r="F62"/>
  <c r="J61"/>
  <c r="F61"/>
  <c r="H46"/>
  <c r="I46"/>
  <c r="K46"/>
  <c r="L46"/>
  <c r="O45"/>
  <c r="J45"/>
  <c r="O44"/>
  <c r="J44"/>
  <c r="O43"/>
  <c r="J43"/>
  <c r="O42"/>
  <c r="J42"/>
  <c r="N14" i="7" l="1"/>
  <c r="Q13"/>
  <c r="K14"/>
  <c r="H14"/>
  <c r="J64" i="4"/>
  <c r="Q14" i="7"/>
  <c r="E14"/>
  <c r="N13" i="5"/>
  <c r="Q12"/>
  <c r="P13"/>
  <c r="Q11"/>
  <c r="E13"/>
  <c r="O13"/>
  <c r="K57" i="3"/>
  <c r="F39" i="14"/>
  <c r="F64" i="4"/>
  <c r="O46"/>
  <c r="J46"/>
  <c r="P14" i="7"/>
  <c r="N56" i="15"/>
  <c r="Q37" i="7"/>
  <c r="E77" i="6"/>
  <c r="E79" s="1"/>
  <c r="N55" i="15"/>
  <c r="Q13" i="5" l="1"/>
  <c r="I77" i="3"/>
  <c r="K77" s="1"/>
  <c r="I76"/>
  <c r="K76" s="1"/>
  <c r="J61" l="1"/>
  <c r="J62"/>
  <c r="J60"/>
  <c r="H61"/>
  <c r="H62"/>
  <c r="H60"/>
  <c r="E61"/>
  <c r="E62"/>
  <c r="E60"/>
  <c r="J54"/>
  <c r="I54"/>
  <c r="I53"/>
  <c r="K53" s="1"/>
  <c r="D55"/>
  <c r="F55"/>
  <c r="G55"/>
  <c r="L55"/>
  <c r="H54"/>
  <c r="H53"/>
  <c r="H55" s="1"/>
  <c r="E54"/>
  <c r="E55" s="1"/>
  <c r="E53"/>
  <c r="H47"/>
  <c r="H48"/>
  <c r="H49"/>
  <c r="H46"/>
  <c r="I19"/>
  <c r="K19" s="1"/>
  <c r="I20"/>
  <c r="I21"/>
  <c r="I22"/>
  <c r="I23"/>
  <c r="I24"/>
  <c r="I25"/>
  <c r="I26"/>
  <c r="I27"/>
  <c r="I28"/>
  <c r="I29"/>
  <c r="I30"/>
  <c r="I31"/>
  <c r="I32"/>
  <c r="K32" s="1"/>
  <c r="I33"/>
  <c r="I34"/>
  <c r="I35"/>
  <c r="I36"/>
  <c r="I37"/>
  <c r="I18"/>
  <c r="K18" s="1"/>
  <c r="H28"/>
  <c r="H29"/>
  <c r="H30"/>
  <c r="H31"/>
  <c r="H32"/>
  <c r="H33"/>
  <c r="H34"/>
  <c r="H35"/>
  <c r="H36"/>
  <c r="H37"/>
  <c r="H19"/>
  <c r="H20"/>
  <c r="H21"/>
  <c r="H22"/>
  <c r="H23"/>
  <c r="H24"/>
  <c r="H25"/>
  <c r="H26"/>
  <c r="H27"/>
  <c r="H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18"/>
  <c r="K62" l="1"/>
  <c r="K61"/>
  <c r="K60"/>
  <c r="K37"/>
  <c r="K36"/>
  <c r="K35"/>
  <c r="K34"/>
  <c r="K31"/>
  <c r="K30"/>
  <c r="K29"/>
  <c r="K28"/>
  <c r="K27"/>
  <c r="K26"/>
  <c r="K25"/>
  <c r="K24"/>
  <c r="K23"/>
  <c r="K22"/>
  <c r="K21"/>
  <c r="K20"/>
  <c r="K54"/>
  <c r="K33"/>
  <c r="I55"/>
  <c r="K55" s="1"/>
  <c r="J14"/>
  <c r="H14"/>
  <c r="H13"/>
  <c r="C15"/>
  <c r="F15"/>
  <c r="E16"/>
  <c r="C11"/>
  <c r="D16" l="1"/>
  <c r="C16"/>
  <c r="F16"/>
  <c r="O76" i="2"/>
  <c r="L76"/>
  <c r="M77" i="3" s="1"/>
  <c r="O75" i="2"/>
  <c r="L75"/>
  <c r="M76" i="3" s="1"/>
  <c r="F75" i="2"/>
  <c r="O73"/>
  <c r="L73"/>
  <c r="O72"/>
  <c r="F72"/>
  <c r="O70"/>
  <c r="L70"/>
  <c r="H70"/>
  <c r="O69"/>
  <c r="L69"/>
  <c r="H69"/>
  <c r="M67"/>
  <c r="K67"/>
  <c r="J67"/>
  <c r="J77" s="1"/>
  <c r="I77"/>
  <c r="E67"/>
  <c r="D67"/>
  <c r="O66"/>
  <c r="O67" s="1"/>
  <c r="L66"/>
  <c r="M67" i="3" s="1"/>
  <c r="M66"/>
  <c r="M62" i="2"/>
  <c r="K62"/>
  <c r="J62"/>
  <c r="G62"/>
  <c r="E62"/>
  <c r="D62"/>
  <c r="O61"/>
  <c r="L61"/>
  <c r="M62" i="3" s="1"/>
  <c r="F61" i="2"/>
  <c r="O60"/>
  <c r="L60"/>
  <c r="M61" i="3" s="1"/>
  <c r="F60" i="2"/>
  <c r="O59"/>
  <c r="L59"/>
  <c r="M60" i="3" s="1"/>
  <c r="F59" i="2"/>
  <c r="N54"/>
  <c r="M54"/>
  <c r="K54"/>
  <c r="D54"/>
  <c r="O53"/>
  <c r="L53"/>
  <c r="M54" i="3" s="1"/>
  <c r="F53" i="2"/>
  <c r="H53" s="1"/>
  <c r="O52"/>
  <c r="L52"/>
  <c r="F52"/>
  <c r="H52" s="1"/>
  <c r="D49"/>
  <c r="E49"/>
  <c r="J49"/>
  <c r="J50" s="1"/>
  <c r="K49"/>
  <c r="O48"/>
  <c r="L48"/>
  <c r="F48"/>
  <c r="H48" s="1"/>
  <c r="O47"/>
  <c r="L47"/>
  <c r="F47"/>
  <c r="H47" s="1"/>
  <c r="O46"/>
  <c r="L46"/>
  <c r="F46"/>
  <c r="H46" s="1"/>
  <c r="O45"/>
  <c r="L45"/>
  <c r="F45"/>
  <c r="E38"/>
  <c r="M50"/>
  <c r="N38"/>
  <c r="O37"/>
  <c r="L37"/>
  <c r="M37" i="3" s="1"/>
  <c r="F37" i="2"/>
  <c r="H37" s="1"/>
  <c r="O36"/>
  <c r="L36"/>
  <c r="F36"/>
  <c r="H36" s="1"/>
  <c r="O35"/>
  <c r="L35"/>
  <c r="M35" i="3" s="1"/>
  <c r="F35" i="2"/>
  <c r="H35" s="1"/>
  <c r="O34"/>
  <c r="L34"/>
  <c r="M34" i="3" s="1"/>
  <c r="F34" i="2"/>
  <c r="H34" s="1"/>
  <c r="O33"/>
  <c r="L33"/>
  <c r="M33" i="3" s="1"/>
  <c r="F33" i="2"/>
  <c r="H33" s="1"/>
  <c r="O32"/>
  <c r="L32"/>
  <c r="M32" i="3" s="1"/>
  <c r="F32" i="2"/>
  <c r="H32" s="1"/>
  <c r="O31"/>
  <c r="L31"/>
  <c r="M31" i="3" s="1"/>
  <c r="F31" i="2"/>
  <c r="H31" s="1"/>
  <c r="O30"/>
  <c r="L30"/>
  <c r="M30" i="3" s="1"/>
  <c r="F30" i="2"/>
  <c r="H30" s="1"/>
  <c r="O29"/>
  <c r="L29"/>
  <c r="M29" i="3" s="1"/>
  <c r="F29" i="2"/>
  <c r="H29" s="1"/>
  <c r="O28"/>
  <c r="L28"/>
  <c r="M28" i="3" s="1"/>
  <c r="F28" i="2"/>
  <c r="H28" s="1"/>
  <c r="O27"/>
  <c r="L27"/>
  <c r="M27" i="3" s="1"/>
  <c r="F27" i="2"/>
  <c r="H27" s="1"/>
  <c r="O26"/>
  <c r="L26"/>
  <c r="M26" i="3" s="1"/>
  <c r="F26" i="2"/>
  <c r="H26" s="1"/>
  <c r="O25"/>
  <c r="L25"/>
  <c r="M25" i="3" s="1"/>
  <c r="F25" i="2"/>
  <c r="H25" s="1"/>
  <c r="O24"/>
  <c r="L24"/>
  <c r="M24" i="3" s="1"/>
  <c r="F24" i="2"/>
  <c r="H24" s="1"/>
  <c r="O23"/>
  <c r="L23"/>
  <c r="M23" i="3" s="1"/>
  <c r="F23" i="2"/>
  <c r="H23" s="1"/>
  <c r="O22"/>
  <c r="L22"/>
  <c r="M22" i="3" s="1"/>
  <c r="F22" i="2"/>
  <c r="H22" s="1"/>
  <c r="O21"/>
  <c r="L21"/>
  <c r="M21" i="3" s="1"/>
  <c r="O20" i="2"/>
  <c r="L20"/>
  <c r="M20" i="3" s="1"/>
  <c r="F20" i="2"/>
  <c r="H20" s="1"/>
  <c r="O19"/>
  <c r="L19"/>
  <c r="M19" i="3" s="1"/>
  <c r="F19" i="2"/>
  <c r="H19" s="1"/>
  <c r="O18"/>
  <c r="L18"/>
  <c r="M18" i="3" s="1"/>
  <c r="C79" i="2"/>
  <c r="M16"/>
  <c r="M79" s="1"/>
  <c r="K15"/>
  <c r="K16" s="1"/>
  <c r="J15"/>
  <c r="J16" s="1"/>
  <c r="I79"/>
  <c r="E15"/>
  <c r="E16" s="1"/>
  <c r="E79" s="1"/>
  <c r="D15"/>
  <c r="D16" s="1"/>
  <c r="D79" s="1"/>
  <c r="O14"/>
  <c r="L14"/>
  <c r="F14"/>
  <c r="H14" s="1"/>
  <c r="O13"/>
  <c r="L13"/>
  <c r="F13"/>
  <c r="H72" i="15"/>
  <c r="H71"/>
  <c r="F66"/>
  <c r="G66"/>
  <c r="H66"/>
  <c r="I66"/>
  <c r="J66"/>
  <c r="K66"/>
  <c r="D48"/>
  <c r="D49" s="1"/>
  <c r="E48"/>
  <c r="F48"/>
  <c r="G48"/>
  <c r="H48"/>
  <c r="I48"/>
  <c r="J48"/>
  <c r="J49" s="1"/>
  <c r="K48"/>
  <c r="L48"/>
  <c r="M48"/>
  <c r="O48"/>
  <c r="P48"/>
  <c r="Q48"/>
  <c r="R48"/>
  <c r="C48"/>
  <c r="C49" s="1"/>
  <c r="R36"/>
  <c r="M36"/>
  <c r="L36"/>
  <c r="R35"/>
  <c r="M35"/>
  <c r="L35"/>
  <c r="R34"/>
  <c r="M34"/>
  <c r="L34"/>
  <c r="R33"/>
  <c r="M33"/>
  <c r="L33"/>
  <c r="R32"/>
  <c r="M32"/>
  <c r="L32"/>
  <c r="R31"/>
  <c r="M31"/>
  <c r="L31"/>
  <c r="R30"/>
  <c r="L30"/>
  <c r="R29"/>
  <c r="M29"/>
  <c r="L29"/>
  <c r="R28"/>
  <c r="M28"/>
  <c r="L28"/>
  <c r="R27"/>
  <c r="M27"/>
  <c r="L27"/>
  <c r="R26"/>
  <c r="M26"/>
  <c r="L26"/>
  <c r="R25"/>
  <c r="M25"/>
  <c r="L25"/>
  <c r="R24"/>
  <c r="L24"/>
  <c r="R23"/>
  <c r="M23"/>
  <c r="L23"/>
  <c r="R22"/>
  <c r="M22"/>
  <c r="L22"/>
  <c r="R21"/>
  <c r="M21"/>
  <c r="L21"/>
  <c r="R20"/>
  <c r="M20"/>
  <c r="L20"/>
  <c r="R19"/>
  <c r="M19"/>
  <c r="L19"/>
  <c r="R18"/>
  <c r="M18"/>
  <c r="L18"/>
  <c r="R17"/>
  <c r="M17"/>
  <c r="L17"/>
  <c r="C81" i="14"/>
  <c r="D50"/>
  <c r="E50"/>
  <c r="E15"/>
  <c r="D15"/>
  <c r="F14"/>
  <c r="F13"/>
  <c r="E11"/>
  <c r="F9"/>
  <c r="F8"/>
  <c r="G9" i="4"/>
  <c r="F13"/>
  <c r="R66" i="15"/>
  <c r="Q66"/>
  <c r="P66"/>
  <c r="O66"/>
  <c r="Q49"/>
  <c r="P37"/>
  <c r="P49" s="1"/>
  <c r="O37"/>
  <c r="O49" s="1"/>
  <c r="I49"/>
  <c r="G49"/>
  <c r="F49"/>
  <c r="Q14"/>
  <c r="P14"/>
  <c r="N14"/>
  <c r="M14"/>
  <c r="L14"/>
  <c r="K14"/>
  <c r="J14"/>
  <c r="I14"/>
  <c r="H14"/>
  <c r="G14"/>
  <c r="F14"/>
  <c r="E14"/>
  <c r="D14"/>
  <c r="C14"/>
  <c r="R78"/>
  <c r="Q10"/>
  <c r="Q15" s="1"/>
  <c r="Q78" s="1"/>
  <c r="P15"/>
  <c r="P78" s="1"/>
  <c r="O78"/>
  <c r="N10"/>
  <c r="N15" s="1"/>
  <c r="M10"/>
  <c r="M15" s="1"/>
  <c r="L10"/>
  <c r="L15" s="1"/>
  <c r="K10"/>
  <c r="K15" s="1"/>
  <c r="J10"/>
  <c r="J15" s="1"/>
  <c r="I10"/>
  <c r="I15" s="1"/>
  <c r="H10"/>
  <c r="H15" s="1"/>
  <c r="G10"/>
  <c r="G15" s="1"/>
  <c r="F10"/>
  <c r="F15" s="1"/>
  <c r="E10"/>
  <c r="E15" s="1"/>
  <c r="D10"/>
  <c r="D15" s="1"/>
  <c r="C10"/>
  <c r="C15" s="1"/>
  <c r="E68" i="14"/>
  <c r="E78" s="1"/>
  <c r="D68"/>
  <c r="D78" s="1"/>
  <c r="C68"/>
  <c r="C63"/>
  <c r="C55"/>
  <c r="E66" i="7"/>
  <c r="F66"/>
  <c r="G66"/>
  <c r="G76" s="1"/>
  <c r="G77" s="1"/>
  <c r="H66"/>
  <c r="I66"/>
  <c r="J66"/>
  <c r="K66"/>
  <c r="K76" s="1"/>
  <c r="K77" s="1"/>
  <c r="L66"/>
  <c r="M66"/>
  <c r="N66"/>
  <c r="O66"/>
  <c r="O76" s="1"/>
  <c r="O77" s="1"/>
  <c r="P66"/>
  <c r="Q66"/>
  <c r="E61"/>
  <c r="F61"/>
  <c r="G61"/>
  <c r="H61"/>
  <c r="I61"/>
  <c r="J61"/>
  <c r="K61"/>
  <c r="L61"/>
  <c r="M61"/>
  <c r="N61"/>
  <c r="O61"/>
  <c r="P61"/>
  <c r="Q61"/>
  <c r="R61"/>
  <c r="D53"/>
  <c r="E53"/>
  <c r="F53"/>
  <c r="G53"/>
  <c r="H53"/>
  <c r="I53"/>
  <c r="J53"/>
  <c r="K53"/>
  <c r="L53"/>
  <c r="M53"/>
  <c r="N53"/>
  <c r="O53"/>
  <c r="P53"/>
  <c r="Q53"/>
  <c r="E48"/>
  <c r="E49" s="1"/>
  <c r="F48"/>
  <c r="G48"/>
  <c r="G49" s="1"/>
  <c r="H48"/>
  <c r="I48"/>
  <c r="J48"/>
  <c r="J49" s="1"/>
  <c r="K48"/>
  <c r="L48"/>
  <c r="L49" s="1"/>
  <c r="M48"/>
  <c r="M49" s="1"/>
  <c r="N48"/>
  <c r="N49" s="1"/>
  <c r="O48"/>
  <c r="O49" s="1"/>
  <c r="P48"/>
  <c r="P49" s="1"/>
  <c r="Q48"/>
  <c r="Q49" s="1"/>
  <c r="R48"/>
  <c r="R49" s="1"/>
  <c r="E10"/>
  <c r="E15" s="1"/>
  <c r="E78" s="1"/>
  <c r="F10"/>
  <c r="F15" s="1"/>
  <c r="F78" s="1"/>
  <c r="G10"/>
  <c r="G15" s="1"/>
  <c r="G78" s="1"/>
  <c r="H10"/>
  <c r="H15" s="1"/>
  <c r="H78" s="1"/>
  <c r="I10"/>
  <c r="I15" s="1"/>
  <c r="I78" s="1"/>
  <c r="J10"/>
  <c r="J15" s="1"/>
  <c r="J78" s="1"/>
  <c r="K10"/>
  <c r="K15" s="1"/>
  <c r="K78" s="1"/>
  <c r="L10"/>
  <c r="L15" s="1"/>
  <c r="L78" s="1"/>
  <c r="M10"/>
  <c r="M15" s="1"/>
  <c r="M78" s="1"/>
  <c r="N10"/>
  <c r="N15" s="1"/>
  <c r="N78" s="1"/>
  <c r="O10"/>
  <c r="O15" s="1"/>
  <c r="O78" s="1"/>
  <c r="P10"/>
  <c r="P15" s="1"/>
  <c r="P78" s="1"/>
  <c r="Q10"/>
  <c r="Q15" s="1"/>
  <c r="Q78" s="1"/>
  <c r="R10"/>
  <c r="R15" s="1"/>
  <c r="R78" s="1"/>
  <c r="G49" i="6"/>
  <c r="K37"/>
  <c r="L37"/>
  <c r="M37"/>
  <c r="M49" s="1"/>
  <c r="N37"/>
  <c r="O37"/>
  <c r="D14"/>
  <c r="F14"/>
  <c r="G14"/>
  <c r="H14"/>
  <c r="I14"/>
  <c r="J14"/>
  <c r="K14"/>
  <c r="L14"/>
  <c r="M14"/>
  <c r="N14"/>
  <c r="O14"/>
  <c r="C14"/>
  <c r="G10"/>
  <c r="H10"/>
  <c r="K10"/>
  <c r="L10"/>
  <c r="M10"/>
  <c r="N10"/>
  <c r="O10"/>
  <c r="D65" i="5"/>
  <c r="E65"/>
  <c r="F65"/>
  <c r="G65"/>
  <c r="H65"/>
  <c r="I65"/>
  <c r="J65"/>
  <c r="K65"/>
  <c r="L65"/>
  <c r="M65"/>
  <c r="N65"/>
  <c r="O65"/>
  <c r="P65"/>
  <c r="Q65"/>
  <c r="D60"/>
  <c r="E60"/>
  <c r="F60"/>
  <c r="G60"/>
  <c r="H60"/>
  <c r="I60"/>
  <c r="J60"/>
  <c r="K60"/>
  <c r="L60"/>
  <c r="M60"/>
  <c r="N60"/>
  <c r="O60"/>
  <c r="P60"/>
  <c r="Q60"/>
  <c r="D52"/>
  <c r="E52"/>
  <c r="F52"/>
  <c r="G52"/>
  <c r="H52"/>
  <c r="I52"/>
  <c r="J52"/>
  <c r="K52"/>
  <c r="L52"/>
  <c r="M52"/>
  <c r="N52"/>
  <c r="O52"/>
  <c r="P52"/>
  <c r="Q52"/>
  <c r="D37"/>
  <c r="J37"/>
  <c r="D9"/>
  <c r="D14" s="1"/>
  <c r="D77" s="1"/>
  <c r="E14"/>
  <c r="E77" s="1"/>
  <c r="F9"/>
  <c r="F14" s="1"/>
  <c r="F77" s="1"/>
  <c r="G9"/>
  <c r="G14" s="1"/>
  <c r="G77" s="1"/>
  <c r="H9"/>
  <c r="H14" s="1"/>
  <c r="H77" s="1"/>
  <c r="I9"/>
  <c r="I14" s="1"/>
  <c r="I77" s="1"/>
  <c r="J9"/>
  <c r="J14" s="1"/>
  <c r="J77" s="1"/>
  <c r="K9"/>
  <c r="K14" s="1"/>
  <c r="K77" s="1"/>
  <c r="L9"/>
  <c r="L14" s="1"/>
  <c r="L77" s="1"/>
  <c r="M9"/>
  <c r="M14" s="1"/>
  <c r="M77" s="1"/>
  <c r="N9"/>
  <c r="N14" s="1"/>
  <c r="N77" s="1"/>
  <c r="O14"/>
  <c r="P9"/>
  <c r="P14" s="1"/>
  <c r="Q14"/>
  <c r="G59" i="4"/>
  <c r="H59"/>
  <c r="I59"/>
  <c r="J59"/>
  <c r="K59"/>
  <c r="L59"/>
  <c r="M59"/>
  <c r="D51"/>
  <c r="E51"/>
  <c r="F51"/>
  <c r="G51"/>
  <c r="H51"/>
  <c r="I51"/>
  <c r="J51"/>
  <c r="K51"/>
  <c r="L51"/>
  <c r="M51"/>
  <c r="C51"/>
  <c r="G13"/>
  <c r="H13"/>
  <c r="I13"/>
  <c r="J13"/>
  <c r="K13"/>
  <c r="M13"/>
  <c r="N13"/>
  <c r="D9"/>
  <c r="E9"/>
  <c r="H9"/>
  <c r="I9"/>
  <c r="J9"/>
  <c r="K9"/>
  <c r="N9"/>
  <c r="O9"/>
  <c r="C9"/>
  <c r="F68" i="3"/>
  <c r="G68"/>
  <c r="H68"/>
  <c r="I68"/>
  <c r="L68"/>
  <c r="C68"/>
  <c r="D63"/>
  <c r="L63"/>
  <c r="C55"/>
  <c r="G50"/>
  <c r="L50"/>
  <c r="L51" s="1"/>
  <c r="D38"/>
  <c r="C51" s="1"/>
  <c r="F38"/>
  <c r="G38"/>
  <c r="G51" s="1"/>
  <c r="L38"/>
  <c r="C38"/>
  <c r="G79" i="7" l="1"/>
  <c r="K79"/>
  <c r="O79"/>
  <c r="E77" i="2"/>
  <c r="K77"/>
  <c r="K78" s="1"/>
  <c r="K80" s="1"/>
  <c r="N77"/>
  <c r="N78" s="1"/>
  <c r="N50"/>
  <c r="O49"/>
  <c r="O38"/>
  <c r="N29" i="3"/>
  <c r="M14"/>
  <c r="N14" s="1"/>
  <c r="L15" i="2"/>
  <c r="L16" s="1"/>
  <c r="G75" i="5"/>
  <c r="G76" s="1"/>
  <c r="G78" s="1"/>
  <c r="Q76" i="7"/>
  <c r="Q77" s="1"/>
  <c r="Q79" s="1"/>
  <c r="I76"/>
  <c r="I77" s="1"/>
  <c r="I79" s="1"/>
  <c r="C79" i="14"/>
  <c r="F51" i="3"/>
  <c r="E63"/>
  <c r="H63"/>
  <c r="J75" i="5"/>
  <c r="J76" s="1"/>
  <c r="J78" s="1"/>
  <c r="F75"/>
  <c r="O49" i="6"/>
  <c r="O77"/>
  <c r="O79" s="1"/>
  <c r="P76" i="7"/>
  <c r="P77" s="1"/>
  <c r="P79" s="1"/>
  <c r="L76"/>
  <c r="L77" s="1"/>
  <c r="L79" s="1"/>
  <c r="H76"/>
  <c r="H77" s="1"/>
  <c r="H79" s="1"/>
  <c r="F15" i="2"/>
  <c r="F16" s="1"/>
  <c r="N26" i="3"/>
  <c r="N30"/>
  <c r="F49" i="2"/>
  <c r="O54"/>
  <c r="H66"/>
  <c r="C77"/>
  <c r="C78" s="1"/>
  <c r="C80" s="1"/>
  <c r="H75"/>
  <c r="N76" i="3" s="1"/>
  <c r="F76" i="2"/>
  <c r="H76" s="1"/>
  <c r="N77" i="3" s="1"/>
  <c r="I75" i="5"/>
  <c r="I76" s="1"/>
  <c r="I78" s="1"/>
  <c r="N49" i="6"/>
  <c r="N77"/>
  <c r="G77" i="2"/>
  <c r="G78" s="1"/>
  <c r="G80" s="1"/>
  <c r="D77"/>
  <c r="D78" s="1"/>
  <c r="D80" s="1"/>
  <c r="M13" i="3"/>
  <c r="M75" i="5"/>
  <c r="M76" s="1"/>
  <c r="M78" s="1"/>
  <c r="E75"/>
  <c r="E76" s="1"/>
  <c r="E78" s="1"/>
  <c r="N75"/>
  <c r="N76" s="1"/>
  <c r="N78" s="1"/>
  <c r="L75"/>
  <c r="H75"/>
  <c r="H76" s="1"/>
  <c r="H78" s="1"/>
  <c r="D75"/>
  <c r="D76" s="1"/>
  <c r="D78" s="1"/>
  <c r="D76" i="7"/>
  <c r="D77" s="1"/>
  <c r="D79" s="1"/>
  <c r="R76"/>
  <c r="R77" s="1"/>
  <c r="R79" s="1"/>
  <c r="N76"/>
  <c r="N77" s="1"/>
  <c r="N79" s="1"/>
  <c r="J76"/>
  <c r="J77" s="1"/>
  <c r="J79" s="1"/>
  <c r="F76"/>
  <c r="F77" s="1"/>
  <c r="F79" s="1"/>
  <c r="F79" i="14"/>
  <c r="E49" i="15"/>
  <c r="O15" i="2"/>
  <c r="O16" s="1"/>
  <c r="J63" i="3"/>
  <c r="L67" i="2"/>
  <c r="M68" i="3" s="1"/>
  <c r="M65"/>
  <c r="M77" i="2"/>
  <c r="M78" s="1"/>
  <c r="M80" s="1"/>
  <c r="K75" i="5"/>
  <c r="M76" i="7"/>
  <c r="M77" s="1"/>
  <c r="M79" s="1"/>
  <c r="E76"/>
  <c r="E77" s="1"/>
  <c r="E79" s="1"/>
  <c r="O62" i="2"/>
  <c r="L37" i="15"/>
  <c r="K49" i="6"/>
  <c r="K77"/>
  <c r="J49"/>
  <c r="J77"/>
  <c r="I77"/>
  <c r="I49"/>
  <c r="F77"/>
  <c r="F49"/>
  <c r="D77"/>
  <c r="D49"/>
  <c r="D15"/>
  <c r="D78" s="1"/>
  <c r="L76" i="5"/>
  <c r="L78" s="1"/>
  <c r="L62" i="2"/>
  <c r="N35" i="3"/>
  <c r="N34"/>
  <c r="H72" i="2"/>
  <c r="F73"/>
  <c r="N28" i="3"/>
  <c r="D47" i="4"/>
  <c r="L54" i="2"/>
  <c r="M53" i="3"/>
  <c r="L49" i="2"/>
  <c r="N33" i="3"/>
  <c r="K50" i="2"/>
  <c r="J78"/>
  <c r="J80" s="1"/>
  <c r="N37" i="3"/>
  <c r="N32"/>
  <c r="N31"/>
  <c r="N27"/>
  <c r="N25"/>
  <c r="N24"/>
  <c r="N23"/>
  <c r="N22"/>
  <c r="N20"/>
  <c r="N19"/>
  <c r="L38" i="2"/>
  <c r="I78"/>
  <c r="I80" s="1"/>
  <c r="J79"/>
  <c r="E78"/>
  <c r="E80" s="1"/>
  <c r="H13"/>
  <c r="N21" i="15"/>
  <c r="N19"/>
  <c r="N18"/>
  <c r="N17"/>
  <c r="N22"/>
  <c r="D51" i="14"/>
  <c r="E38" i="3"/>
  <c r="I38"/>
  <c r="H38"/>
  <c r="H50"/>
  <c r="K79" i="2"/>
  <c r="G79"/>
  <c r="H67"/>
  <c r="F62"/>
  <c r="H54"/>
  <c r="F54"/>
  <c r="H45"/>
  <c r="H49" s="1"/>
  <c r="H18"/>
  <c r="F21"/>
  <c r="H21" s="1"/>
  <c r="N21" i="3" s="1"/>
  <c r="N24" i="15"/>
  <c r="N35"/>
  <c r="R37"/>
  <c r="N20"/>
  <c r="N32"/>
  <c r="N26"/>
  <c r="N28"/>
  <c r="N23"/>
  <c r="N29"/>
  <c r="N25"/>
  <c r="N27"/>
  <c r="N33"/>
  <c r="N34"/>
  <c r="N36"/>
  <c r="N31"/>
  <c r="M30"/>
  <c r="M37" s="1"/>
  <c r="C78" i="14"/>
  <c r="F78"/>
  <c r="F15"/>
  <c r="F81" s="1"/>
  <c r="E16"/>
  <c r="E81" s="1"/>
  <c r="E79"/>
  <c r="D16"/>
  <c r="D81" s="1"/>
  <c r="O79" i="15"/>
  <c r="Q79"/>
  <c r="C15" i="6"/>
  <c r="C78" s="1"/>
  <c r="L15"/>
  <c r="L78" s="1"/>
  <c r="M15"/>
  <c r="M78" s="1"/>
  <c r="I15"/>
  <c r="I78" s="1"/>
  <c r="O15"/>
  <c r="O78" s="1"/>
  <c r="K15"/>
  <c r="K78" s="1"/>
  <c r="H15"/>
  <c r="H78" s="1"/>
  <c r="N15"/>
  <c r="N78" s="1"/>
  <c r="J15"/>
  <c r="J78" s="1"/>
  <c r="F15"/>
  <c r="F78" s="1"/>
  <c r="G15"/>
  <c r="G78" s="1"/>
  <c r="N33" i="12"/>
  <c r="M33" i="13"/>
  <c r="M60" s="1"/>
  <c r="M64" s="1"/>
  <c r="L61" i="11"/>
  <c r="L65" s="1"/>
  <c r="G65"/>
  <c r="B34"/>
  <c r="M33"/>
  <c r="M25"/>
  <c r="M21"/>
  <c r="M17"/>
  <c r="L61" i="6"/>
  <c r="L53"/>
  <c r="G66"/>
  <c r="G61"/>
  <c r="G53"/>
  <c r="L33" i="13"/>
  <c r="L60" s="1"/>
  <c r="L64" s="1"/>
  <c r="K33"/>
  <c r="K60" s="1"/>
  <c r="K64" s="1"/>
  <c r="J60"/>
  <c r="J64" s="1"/>
  <c r="I60"/>
  <c r="I64" s="1"/>
  <c r="H60"/>
  <c r="H64" s="1"/>
  <c r="G60"/>
  <c r="G64" s="1"/>
  <c r="F60"/>
  <c r="F64" s="1"/>
  <c r="E60"/>
  <c r="E64" s="1"/>
  <c r="D60"/>
  <c r="D64" s="1"/>
  <c r="C60"/>
  <c r="C64" s="1"/>
  <c r="M7"/>
  <c r="K7"/>
  <c r="J7"/>
  <c r="I7"/>
  <c r="H7"/>
  <c r="G7"/>
  <c r="F7"/>
  <c r="E7"/>
  <c r="D7"/>
  <c r="C7"/>
  <c r="B7"/>
  <c r="O62" i="12"/>
  <c r="N62"/>
  <c r="M62"/>
  <c r="L62"/>
  <c r="K62"/>
  <c r="J62"/>
  <c r="I62"/>
  <c r="H62"/>
  <c r="G62"/>
  <c r="F62"/>
  <c r="E62"/>
  <c r="D62"/>
  <c r="C62"/>
  <c r="B62"/>
  <c r="O55"/>
  <c r="N55"/>
  <c r="N42"/>
  <c r="M33"/>
  <c r="M59" s="1"/>
  <c r="M63" s="1"/>
  <c r="M64" s="1"/>
  <c r="L33"/>
  <c r="L59" s="1"/>
  <c r="L63" s="1"/>
  <c r="L64" s="1"/>
  <c r="K33"/>
  <c r="K59" s="1"/>
  <c r="K63" s="1"/>
  <c r="K64" s="1"/>
  <c r="J33"/>
  <c r="J59" s="1"/>
  <c r="J63" s="1"/>
  <c r="J64" s="1"/>
  <c r="I33"/>
  <c r="I59" s="1"/>
  <c r="I63" s="1"/>
  <c r="I64" s="1"/>
  <c r="H33"/>
  <c r="H59" s="1"/>
  <c r="H63" s="1"/>
  <c r="H64" s="1"/>
  <c r="G33"/>
  <c r="G59" s="1"/>
  <c r="G63" s="1"/>
  <c r="G64" s="1"/>
  <c r="F33"/>
  <c r="F59" s="1"/>
  <c r="F63" s="1"/>
  <c r="F64" s="1"/>
  <c r="E33"/>
  <c r="E59" s="1"/>
  <c r="E63" s="1"/>
  <c r="E64" s="1"/>
  <c r="D33"/>
  <c r="D59" s="1"/>
  <c r="D63" s="1"/>
  <c r="D64" s="1"/>
  <c r="C59"/>
  <c r="C63" s="1"/>
  <c r="B59"/>
  <c r="B63" s="1"/>
  <c r="K64" i="11"/>
  <c r="G64"/>
  <c r="I61"/>
  <c r="I65" s="1"/>
  <c r="C61"/>
  <c r="C65" s="1"/>
  <c r="B57"/>
  <c r="M44"/>
  <c r="B44"/>
  <c r="K34"/>
  <c r="K61" s="1"/>
  <c r="K65" s="1"/>
  <c r="K66" s="1"/>
  <c r="J34"/>
  <c r="J61" s="1"/>
  <c r="J65" s="1"/>
  <c r="I34"/>
  <c r="H34"/>
  <c r="H61" s="1"/>
  <c r="H65" s="1"/>
  <c r="F34"/>
  <c r="F61" s="1"/>
  <c r="F65" s="1"/>
  <c r="E34"/>
  <c r="E61" s="1"/>
  <c r="E65" s="1"/>
  <c r="D34"/>
  <c r="D61" s="1"/>
  <c r="D65" s="1"/>
  <c r="C34"/>
  <c r="M32"/>
  <c r="M30"/>
  <c r="M28"/>
  <c r="M26"/>
  <c r="M23"/>
  <c r="M20"/>
  <c r="M19"/>
  <c r="M18"/>
  <c r="M16"/>
  <c r="M15"/>
  <c r="M14"/>
  <c r="M13"/>
  <c r="L64"/>
  <c r="K11"/>
  <c r="J11"/>
  <c r="J64" s="1"/>
  <c r="I11"/>
  <c r="I64" s="1"/>
  <c r="H11"/>
  <c r="H64" s="1"/>
  <c r="F11"/>
  <c r="F64" s="1"/>
  <c r="E11"/>
  <c r="E64" s="1"/>
  <c r="D11"/>
  <c r="D64" s="1"/>
  <c r="C11"/>
  <c r="C64" s="1"/>
  <c r="M7"/>
  <c r="M11" s="1"/>
  <c r="M64" s="1"/>
  <c r="B7"/>
  <c r="B11" s="1"/>
  <c r="B64" s="1"/>
  <c r="M66" i="10"/>
  <c r="K66"/>
  <c r="I66"/>
  <c r="G66"/>
  <c r="J63"/>
  <c r="J67" s="1"/>
  <c r="H63"/>
  <c r="H67" s="1"/>
  <c r="N67"/>
  <c r="J35"/>
  <c r="I35"/>
  <c r="I63" s="1"/>
  <c r="I67" s="1"/>
  <c r="I68" s="1"/>
  <c r="H35"/>
  <c r="G35"/>
  <c r="F35"/>
  <c r="E35"/>
  <c r="D35"/>
  <c r="C35"/>
  <c r="B35"/>
  <c r="N66"/>
  <c r="M12"/>
  <c r="L12"/>
  <c r="L66" s="1"/>
  <c r="K12"/>
  <c r="J12"/>
  <c r="J66" s="1"/>
  <c r="I12"/>
  <c r="H12"/>
  <c r="H66" s="1"/>
  <c r="F66"/>
  <c r="E66"/>
  <c r="D66"/>
  <c r="C66"/>
  <c r="B66"/>
  <c r="N66" i="9"/>
  <c r="M66"/>
  <c r="L66"/>
  <c r="K66"/>
  <c r="J66"/>
  <c r="I66"/>
  <c r="H66"/>
  <c r="G66"/>
  <c r="F66"/>
  <c r="E66"/>
  <c r="D66"/>
  <c r="C66"/>
  <c r="B66"/>
  <c r="N67"/>
  <c r="M67"/>
  <c r="L67"/>
  <c r="L68" s="1"/>
  <c r="K67"/>
  <c r="J35"/>
  <c r="J63" s="1"/>
  <c r="J67" s="1"/>
  <c r="J68" s="1"/>
  <c r="I35"/>
  <c r="I63" s="1"/>
  <c r="I67" s="1"/>
  <c r="I68" s="1"/>
  <c r="H35"/>
  <c r="H63" s="1"/>
  <c r="H67" s="1"/>
  <c r="H68" s="1"/>
  <c r="G63"/>
  <c r="G67" s="1"/>
  <c r="F67"/>
  <c r="F68" s="1"/>
  <c r="E35"/>
  <c r="E67" s="1"/>
  <c r="D63"/>
  <c r="D67" s="1"/>
  <c r="C35"/>
  <c r="C63" s="1"/>
  <c r="C67" s="1"/>
  <c r="C68" s="1"/>
  <c r="B35"/>
  <c r="B63" s="1"/>
  <c r="B67" s="1"/>
  <c r="M66" i="8"/>
  <c r="K66"/>
  <c r="I66"/>
  <c r="G66"/>
  <c r="O63"/>
  <c r="O67" s="1"/>
  <c r="O68" s="1"/>
  <c r="N63"/>
  <c r="N67" s="1"/>
  <c r="M63"/>
  <c r="M67" s="1"/>
  <c r="M68" s="1"/>
  <c r="L63"/>
  <c r="L67" s="1"/>
  <c r="K35"/>
  <c r="K63" s="1"/>
  <c r="K67" s="1"/>
  <c r="K68" s="1"/>
  <c r="J35"/>
  <c r="J63" s="1"/>
  <c r="J67" s="1"/>
  <c r="J68" s="1"/>
  <c r="I35"/>
  <c r="I63" s="1"/>
  <c r="I67" s="1"/>
  <c r="I68" s="1"/>
  <c r="H35"/>
  <c r="H67" s="1"/>
  <c r="G63"/>
  <c r="G67" s="1"/>
  <c r="F35"/>
  <c r="F63" s="1"/>
  <c r="F67" s="1"/>
  <c r="E35"/>
  <c r="E63" s="1"/>
  <c r="E67" s="1"/>
  <c r="D35"/>
  <c r="D63" s="1"/>
  <c r="D67" s="1"/>
  <c r="C35"/>
  <c r="C63" s="1"/>
  <c r="C67" s="1"/>
  <c r="N12"/>
  <c r="N66" s="1"/>
  <c r="M12"/>
  <c r="L12"/>
  <c r="L66" s="1"/>
  <c r="K12"/>
  <c r="J12"/>
  <c r="J66" s="1"/>
  <c r="I12"/>
  <c r="H12"/>
  <c r="H66" s="1"/>
  <c r="G12"/>
  <c r="F12"/>
  <c r="F66" s="1"/>
  <c r="E66"/>
  <c r="D12"/>
  <c r="D66" s="1"/>
  <c r="C8"/>
  <c r="C66" s="1"/>
  <c r="C61" i="7"/>
  <c r="C53"/>
  <c r="M66" i="6"/>
  <c r="M76" s="1"/>
  <c r="M77" s="1"/>
  <c r="M79" s="1"/>
  <c r="C66"/>
  <c r="C76" s="1"/>
  <c r="C77" s="1"/>
  <c r="H61"/>
  <c r="C61"/>
  <c r="H53"/>
  <c r="C53"/>
  <c r="L48"/>
  <c r="L49" s="1"/>
  <c r="H48"/>
  <c r="H49" s="1"/>
  <c r="C48"/>
  <c r="C37"/>
  <c r="C49" s="1"/>
  <c r="C65" i="5"/>
  <c r="C60"/>
  <c r="C52"/>
  <c r="F79" i="6" l="1"/>
  <c r="I79"/>
  <c r="I66" i="11"/>
  <c r="G66"/>
  <c r="F66"/>
  <c r="C66"/>
  <c r="N68" i="9"/>
  <c r="D68"/>
  <c r="B68"/>
  <c r="G68" i="8"/>
  <c r="L77" i="2"/>
  <c r="O77"/>
  <c r="O78" s="1"/>
  <c r="O80" s="1"/>
  <c r="O50"/>
  <c r="H66" i="11"/>
  <c r="D68" i="8"/>
  <c r="H68" i="10"/>
  <c r="D66" i="11"/>
  <c r="J68" i="10"/>
  <c r="C75" i="5"/>
  <c r="C76" s="1"/>
  <c r="H76" i="6"/>
  <c r="H77" s="1"/>
  <c r="H79" s="1"/>
  <c r="C76" i="7"/>
  <c r="C77" s="1"/>
  <c r="C79" s="1"/>
  <c r="N68" i="8"/>
  <c r="G68" i="9"/>
  <c r="K68"/>
  <c r="E66" i="11"/>
  <c r="L76" i="6"/>
  <c r="L77" s="1"/>
  <c r="L79" s="1"/>
  <c r="H51" i="3"/>
  <c r="K63"/>
  <c r="M63" s="1"/>
  <c r="F79" i="2"/>
  <c r="C68" i="8"/>
  <c r="J66" i="11"/>
  <c r="L66"/>
  <c r="H68" i="8"/>
  <c r="L68"/>
  <c r="E68" i="9"/>
  <c r="M68"/>
  <c r="N68" i="10"/>
  <c r="G76" i="6"/>
  <c r="G77" s="1"/>
  <c r="G79" s="1"/>
  <c r="B61" i="11"/>
  <c r="B65" s="1"/>
  <c r="B66" s="1"/>
  <c r="C79" i="6"/>
  <c r="K79"/>
  <c r="E68" i="8"/>
  <c r="R49" i="15"/>
  <c r="N79" i="6"/>
  <c r="H73" i="2"/>
  <c r="H77" s="1"/>
  <c r="F77"/>
  <c r="H49" i="15"/>
  <c r="J79" i="6"/>
  <c r="D79"/>
  <c r="N79" i="2"/>
  <c r="M16" i="3"/>
  <c r="M55"/>
  <c r="F38" i="2"/>
  <c r="H15"/>
  <c r="N13" i="3"/>
  <c r="N18"/>
  <c r="H38" i="2"/>
  <c r="K49" i="15"/>
  <c r="I51" i="3"/>
  <c r="K38"/>
  <c r="M38" s="1"/>
  <c r="L79" i="2"/>
  <c r="O79"/>
  <c r="N80"/>
  <c r="N30" i="15"/>
  <c r="M11" i="13"/>
  <c r="M63" s="1"/>
  <c r="M65" s="1"/>
  <c r="L11"/>
  <c r="L63" s="1"/>
  <c r="L65" s="1"/>
  <c r="K11"/>
  <c r="G63"/>
  <c r="G65" s="1"/>
  <c r="F63"/>
  <c r="F65" s="1"/>
  <c r="E63"/>
  <c r="E65" s="1"/>
  <c r="D63"/>
  <c r="D65" s="1"/>
  <c r="B11"/>
  <c r="B63" s="1"/>
  <c r="C64" i="12"/>
  <c r="B64"/>
  <c r="F68" i="8"/>
  <c r="B60" i="13"/>
  <c r="B64" s="1"/>
  <c r="N59" i="12"/>
  <c r="N63" s="1"/>
  <c r="N64" s="1"/>
  <c r="M34" i="11"/>
  <c r="M61" s="1"/>
  <c r="M65" s="1"/>
  <c r="M66" s="1"/>
  <c r="M67" i="10"/>
  <c r="M68" s="1"/>
  <c r="L67"/>
  <c r="L68" s="1"/>
  <c r="K67"/>
  <c r="K68" s="1"/>
  <c r="G67"/>
  <c r="G68" s="1"/>
  <c r="F63"/>
  <c r="F67" s="1"/>
  <c r="F68" s="1"/>
  <c r="E67"/>
  <c r="E68" s="1"/>
  <c r="D63"/>
  <c r="B63"/>
  <c r="B67" s="1"/>
  <c r="B68" s="1"/>
  <c r="K17" i="5"/>
  <c r="F17"/>
  <c r="F37" s="1"/>
  <c r="C14"/>
  <c r="C77" s="1"/>
  <c r="E21" i="4"/>
  <c r="E20"/>
  <c r="C63" i="13" l="1"/>
  <c r="C65" s="1"/>
  <c r="L78" i="2"/>
  <c r="L80" s="1"/>
  <c r="C78" i="5"/>
  <c r="F76"/>
  <c r="F78" s="1"/>
  <c r="H16" i="2"/>
  <c r="H79" s="1"/>
  <c r="K76" i="5"/>
  <c r="K78" s="1"/>
  <c r="N37" i="15"/>
  <c r="N49" s="1"/>
  <c r="M15" i="3"/>
  <c r="F78" i="2"/>
  <c r="F80" s="1"/>
  <c r="H78"/>
  <c r="J11" i="13"/>
  <c r="K63"/>
  <c r="K65" s="1"/>
  <c r="B65"/>
  <c r="D67" i="10"/>
  <c r="N16" i="3" l="1"/>
  <c r="H80" i="2"/>
  <c r="I11" i="13"/>
  <c r="J63"/>
  <c r="J65" s="1"/>
  <c r="N15" i="3"/>
  <c r="N38"/>
  <c r="C67" i="10"/>
  <c r="D68"/>
  <c r="E19" i="4"/>
  <c r="E18"/>
  <c r="H11" i="13" l="1"/>
  <c r="H63" s="1"/>
  <c r="H65" s="1"/>
  <c r="I63"/>
  <c r="I65" s="1"/>
  <c r="E36" i="4"/>
  <c r="C68" i="10"/>
</calcChain>
</file>

<file path=xl/sharedStrings.xml><?xml version="1.0" encoding="utf-8"?>
<sst xmlns="http://schemas.openxmlformats.org/spreadsheetml/2006/main" count="1210" uniqueCount="273">
  <si>
    <t>µt bs</t>
  </si>
  <si>
    <t>mwgwZi †kªYx</t>
  </si>
  <si>
    <t>mwgwZi msL¨v</t>
  </si>
  <si>
    <t>m`m¨ msL¨v</t>
  </si>
  <si>
    <t>cyi“l</t>
  </si>
  <si>
    <t>gwnjv</t>
  </si>
  <si>
    <t>‡gvU (7+8)</t>
  </si>
  <si>
    <t>PjwZ erm‡i m`m¨f~w³</t>
  </si>
  <si>
    <t xml:space="preserve">PjwZ erm‡i m`m¨ f~w³ </t>
  </si>
  <si>
    <t>PjwZ erm‡i m`m¨ cÖZ¨vnvi/evwZj</t>
  </si>
  <si>
    <t>‡K›`ªxq t mvaviY</t>
  </si>
  <si>
    <t>†K›`ªxq mgevq e¨vsK</t>
  </si>
  <si>
    <t>‡K›`ªxq grm¨Rxex mgevq mwgwZ</t>
  </si>
  <si>
    <t>‡gvU =</t>
  </si>
  <si>
    <t>‡K›`ªxq t weAviwWwe</t>
  </si>
  <si>
    <t xml:space="preserve">Dc‡Rjv †K›`ªxq mgevq G‡mvwm‡qkb </t>
  </si>
  <si>
    <t>cÖv_wgK t mvaviY</t>
  </si>
  <si>
    <t>cÖv_wgK K…wl I K…lK mgevq mwgwZ</t>
  </si>
  <si>
    <t>cÖv_wgK grm¨Rxex/grm¨Pvlx mgevq mwgwZ</t>
  </si>
  <si>
    <t>cÖv_wgK kªwgK I kªwgK Kj¨vY mgevq mwgwZ</t>
  </si>
  <si>
    <t xml:space="preserve">cÖv_wgK f~wgnxb mgevq mwgwZ </t>
  </si>
  <si>
    <t>cÖv_wgK weËnxb mgevq mwgwZ</t>
  </si>
  <si>
    <t>cÖv_wgK gwnjv  mgevq mwgwZ</t>
  </si>
  <si>
    <t>cÖv_wgK gUi gvwjK I kªwgK  mgevq mwgwZ</t>
  </si>
  <si>
    <t>cÖv_wgK Kg©Pvix (cywjkmn)/PvKzixRxex mt mt</t>
  </si>
  <si>
    <t>cÖv_wgK gyw³‡hv×v mgevq mwgwZ</t>
  </si>
  <si>
    <t>cÖv_wgK hye mgevq mwgwZ</t>
  </si>
  <si>
    <t>cvwb e¨e¯’vcbv mgevq mwgwZ</t>
  </si>
  <si>
    <t>cÖv_wgK mvwe©K/Av`k© MÖvg Dbœqb mgevq mwgwZ</t>
  </si>
  <si>
    <t>cÖv_wgK †`vKvb gvwjK/e¨emvqx/gv‡K©U mtmt</t>
  </si>
  <si>
    <t>cÖv_wgK †fvM¨ cY¨ mgevq mwgwZ</t>
  </si>
  <si>
    <t>cÖv_wgK mÂq I FY`vb mgevq mwgwZ</t>
  </si>
  <si>
    <t>cÖv_wgK eûyg~Lx mgevq mwgwZ</t>
  </si>
  <si>
    <t>Ab¨vb¨ cÖv_wgK mgevq mwgwZ</t>
  </si>
  <si>
    <t>cÖv_wgK ZuvZx mgevq mwgwZ</t>
  </si>
  <si>
    <t>weAviwWwe t cÖv_wgK</t>
  </si>
  <si>
    <t>K„lK mgevq mwgwZ</t>
  </si>
  <si>
    <t>gwnjv mgevq mwgwZ</t>
  </si>
  <si>
    <t>weËnxb mgevq mwgwZ</t>
  </si>
  <si>
    <t>gwnjv weËnxb mgevq mwgwZ</t>
  </si>
  <si>
    <t>mvwe©K MÖvg Dbœqb mgevq mwgwZ</t>
  </si>
  <si>
    <t>GjwRBwW t</t>
  </si>
  <si>
    <t>cÖavbgš¿xi `ßi t</t>
  </si>
  <si>
    <t>Avkª&amp;qb</t>
  </si>
  <si>
    <t>Avkª&amp;qb (†dBR-2)</t>
  </si>
  <si>
    <t xml:space="preserve">mgevq e¨vsK t </t>
  </si>
  <si>
    <t>cÖv_wgK Rwg eÜKx e¨vsK</t>
  </si>
  <si>
    <t>cÖv_wgK BDwbqb eûg~Lx mgevq mwgwZ</t>
  </si>
  <si>
    <t>cÖv_wgK K…wl mgevq mwgwZ</t>
  </si>
  <si>
    <t>Kvje f~³ t</t>
  </si>
  <si>
    <t xml:space="preserve">cÖv_wgK mÂq I FY`vb </t>
  </si>
  <si>
    <t xml:space="preserve"> </t>
  </si>
  <si>
    <t>msiw¶Z Znwej I bxUjvf n‡Z MwVZ Ab¨vb¨ Znwej</t>
  </si>
  <si>
    <t>Ab¨vb¨ †`bv</t>
  </si>
  <si>
    <t>ermi †k‡l m„ó Kg©ms¯’vb</t>
  </si>
  <si>
    <t>‡gvU=</t>
  </si>
  <si>
    <t>me©‡gvU (†K)</t>
  </si>
  <si>
    <t xml:space="preserve">weAviwWwe t cÖv_wgK </t>
  </si>
  <si>
    <t>mgevq e¨vsK t</t>
  </si>
  <si>
    <t>Kvjef~³ t</t>
  </si>
  <si>
    <t xml:space="preserve">me©‡gvU t cÖv_wgK </t>
  </si>
  <si>
    <t>mvi-ms‡¶c t</t>
  </si>
  <si>
    <t>miKvi</t>
  </si>
  <si>
    <t>Ab¨vb¨ ms¯’v</t>
  </si>
  <si>
    <t>eyK f¨vjy</t>
  </si>
  <si>
    <t>eZ©gvb f¨vjy</t>
  </si>
  <si>
    <t>gRy` Znwej I e¨vs‡K Mw”QZ</t>
  </si>
  <si>
    <t>‡gvU     {(19+20)-21}</t>
  </si>
  <si>
    <t>FY †_‡K Av`vqK…Z †gvU my`</t>
  </si>
  <si>
    <t>Ab¨vb¨ ivR¯^ Avq</t>
  </si>
  <si>
    <t>ms¯’vcb e¨q</t>
  </si>
  <si>
    <t>F‡Yi cwi‡kvwaZ my`</t>
  </si>
  <si>
    <t>Ab¨vb¨ ivR¯^ e¨q</t>
  </si>
  <si>
    <t>erm‡ii ïi“‡Z m„ó Kg©ms¯’vb</t>
  </si>
  <si>
    <t>mwgwZ‡Z mivmwi Kg©iZ</t>
  </si>
  <si>
    <t>mwgwZ‡Z wbR¯^ cÖK‡í/Kg©m~Px‡Z Kg©iZ</t>
  </si>
  <si>
    <t>‡gvU (102+103)</t>
  </si>
  <si>
    <t>‡gvU (104+107+110+113)</t>
  </si>
  <si>
    <t>‡gvU (105+106)</t>
  </si>
  <si>
    <t>‡gvU (108+109)</t>
  </si>
  <si>
    <t>‡gvU (111+112)</t>
  </si>
  <si>
    <t>mwgwZi mnvqZvi m„ó m`m¨‡`i cÖK‡í  Kg©iZ</t>
  </si>
  <si>
    <t>mwgwZi gva¨‡g AvZ¥Kg©ms¯’vb</t>
  </si>
  <si>
    <t>‡gvU (115+116)</t>
  </si>
  <si>
    <t>PjwZ erm‡ii m„ó Kg©ms¯’vb</t>
  </si>
  <si>
    <t>‡gvU (118+119)</t>
  </si>
  <si>
    <t>‡gvU (121+122)</t>
  </si>
  <si>
    <t>mwgwZi mnvqZvq m„ó m`m¨‡`i cÖK‡í  Kg©iZ</t>
  </si>
  <si>
    <t>‡gvU (124+125)</t>
  </si>
  <si>
    <t>‡gvU (117+120+123+126)</t>
  </si>
  <si>
    <t>‡gvU (128+129)</t>
  </si>
  <si>
    <t>‡gvU (131+132)</t>
  </si>
  <si>
    <t>‡gvU (134+135)</t>
  </si>
  <si>
    <t>‡gvU (137+138)</t>
  </si>
  <si>
    <t>‡gvU (130+133+136+139)</t>
  </si>
  <si>
    <t>ermi ïi“‡Z wewb‡qv‡Mi cwigvY</t>
  </si>
  <si>
    <t>PjwZ erm‡i wewb‡qv‡Mi cwigvY</t>
  </si>
  <si>
    <t>miKvix FYcÎ I mÂqc‡Î wewb‡qvM</t>
  </si>
  <si>
    <t>mgevq mwgwZ I Ab¨vb¨ ms¯’vi †kqv‡i wewb‡qvM</t>
  </si>
  <si>
    <t>mgevq mwgwZ I Ab¨vb¨ ms¯’vi AvgvbZ wn‡m‡e wewb‡qvM (e¨vsKmn)</t>
  </si>
  <si>
    <t>Rwg I `vjvb †KvVv BZ¨vw`‡Z wewb‡qvM</t>
  </si>
  <si>
    <t>‡gvU (142+143+144)</t>
  </si>
  <si>
    <t>PjwZ erm‡i wewb‡qvM cÖZ¨vnvi</t>
  </si>
  <si>
    <t>miKvix FYcÎ I mÂqcÎ</t>
  </si>
  <si>
    <t xml:space="preserve">mgevq mwgwZ I Ab¨vb¨ ms¯’vi †kqvi </t>
  </si>
  <si>
    <t>mgevq mwgwZ I Ab¨vb¨ ms¯’vi AvgvbZ D‡Ëvjb (e¨vsK mn)</t>
  </si>
  <si>
    <t>Rwg I `vjvb †KvVv BZ¨vw`</t>
  </si>
  <si>
    <t>‡gvU (147+148+149+150)</t>
  </si>
  <si>
    <t>ermi †k‡l †gvU wewb‡qvMK…Z A‡_©i cwigvb {(141+146)-151}</t>
  </si>
  <si>
    <t>PjwZ erm‡i wbev©Pb‡hvM¨ mwgwZi msL¨v</t>
  </si>
  <si>
    <t>PjwZ erm‡i wbev©Pb m¤úbœ n‡q‡Q Ggb mwgwZi msL¨v</t>
  </si>
  <si>
    <t>ermi ïi“‡Z Aemvq‡b b¨v¯— mwgwZi msL¨v</t>
  </si>
  <si>
    <t>PjwZ erm‡i Aemvq‡b b¨v¯— mwgwZi msL¨v</t>
  </si>
  <si>
    <t>PjwZ erm‡i Aemvqb Kvh©µg mgvß mwgwZi msL¨v</t>
  </si>
  <si>
    <t>ermi †k‡l Aemvq‡b b¨v¯— mwgwZi †gvU msL¨v {(155+156)-157}</t>
  </si>
  <si>
    <t>ermi †k‡l Aemvq‡b b¨v¯— mwgwZi cvIbv</t>
  </si>
  <si>
    <t>KR© cvIbv (F‡Yi Avmj)</t>
  </si>
  <si>
    <t>Ab¨vb¨ cvIbv</t>
  </si>
  <si>
    <t>‡gvU cvIbv (159+160)</t>
  </si>
  <si>
    <t>ermi †k‡l Aemvq‡b b¨v¯— mwgwZi `vq</t>
  </si>
  <si>
    <t>KR© ‡`bv (F‡Yi Avmj)</t>
  </si>
  <si>
    <t>Ab¨vb¨ ‡`bv</t>
  </si>
  <si>
    <t>‡gvU ‡`bv (162+163)</t>
  </si>
  <si>
    <t>PjwZ erm‡i AwWU †hvM¨ mwgwZi msL¨v</t>
  </si>
  <si>
    <t>PjwZ erm‡i AwWU K…Z mwgwZi msL¨v</t>
  </si>
  <si>
    <t>avh©K…Z AwWU wd</t>
  </si>
  <si>
    <t xml:space="preserve">PjwZ </t>
  </si>
  <si>
    <t>e‡Kqv</t>
  </si>
  <si>
    <t>‡gvU (167+168)</t>
  </si>
  <si>
    <t>PjwZ erm‡i Av`vqK…Z AwWU wdm</t>
  </si>
  <si>
    <t>PjwZ erm‡i AwWU wdm gIKz‡di cwigvY</t>
  </si>
  <si>
    <t>ermi †k‡l Abv`vqx AwWU wd‡mi cwigvb</t>
  </si>
  <si>
    <t>gš—e¨</t>
  </si>
  <si>
    <t>‡gvU (170+171)</t>
  </si>
  <si>
    <t>‡gvU (173+174)</t>
  </si>
  <si>
    <t>‡gvU (176+177)</t>
  </si>
  <si>
    <t>‡gvU        {(19+20)-21}</t>
  </si>
  <si>
    <t>cÖv_wgK A‡Uvwi·v, A‡Uv‡U¤úy, †Uw·K¨ve, gUi, UªvK, I U¨vsK/jix PvjK mgevq mwgwZ</t>
  </si>
  <si>
    <t>‡gvU (10+11)</t>
  </si>
  <si>
    <t>‡gvU (13+14)</t>
  </si>
  <si>
    <t>‡gvU (16+17)</t>
  </si>
  <si>
    <t>Kvjef³</t>
  </si>
  <si>
    <t>erm‡ii ïiæ‡Z</t>
  </si>
  <si>
    <t>PjwZ erm‡i wbewÜZ</t>
  </si>
  <si>
    <t>erm‡ii †k‡l †gvU {(3+4)-5}</t>
  </si>
  <si>
    <t>cÖv_wgK mwgwZ</t>
  </si>
  <si>
    <t>cyiæl</t>
  </si>
  <si>
    <t>erm‡ii †k‡l †gvU</t>
  </si>
  <si>
    <t>‡K›`ªxq mwgwZ</t>
  </si>
  <si>
    <t xml:space="preserve">erm‡ii ïiæ‡Z </t>
  </si>
  <si>
    <t>PjwZ erm‡i wbeÜb evwZj K…Z</t>
  </si>
  <si>
    <t>PjwZ erm‡i m`m¨ cÖZ¨vnvi/ evwZj</t>
  </si>
  <si>
    <t>Avkª&amp;qb-2</t>
  </si>
  <si>
    <t>K…wl gš¿Yvjq t</t>
  </si>
  <si>
    <t>me©‡gvU (wewfbœ `ßi/ Dbœqb cÖKí) =</t>
  </si>
  <si>
    <t>me©‡gvU (cÖv_wgK+wewfbœ `ßi) =</t>
  </si>
  <si>
    <t>me©‡gvU  †K›`ªxq+cÖv_wgK) =</t>
  </si>
  <si>
    <t>Kvh©Kix g~jab</t>
  </si>
  <si>
    <t>wbR¯^ g~jab</t>
  </si>
  <si>
    <t>aviK…Z g~jab</t>
  </si>
  <si>
    <t>AskMZ g~jab</t>
  </si>
  <si>
    <t>erm‡ii ïiæ‡Z Av`vqK…Z †kqvi g~jab</t>
  </si>
  <si>
    <t>PjwZ ermi Av`vqK…Z †kqvi g~jab</t>
  </si>
  <si>
    <t>PjwZ ermi evwZjK…Z †kqvi g~jab</t>
  </si>
  <si>
    <t>ermi †k‡l Av`vqK…Z ‡kqvi g~jab {(23+24)-25}</t>
  </si>
  <si>
    <t>‡gvU (26+27)</t>
  </si>
  <si>
    <t>mÂq AvgvbZ</t>
  </si>
  <si>
    <t>ermi ïiæ‡Z Avgvb‡Zi cwigvY</t>
  </si>
  <si>
    <t>PjwZ ermi cÖvß Avgvb‡Zi cwigvY</t>
  </si>
  <si>
    <t>PjwZ ermi Avgvb †diZ/ D‡Ëvjb</t>
  </si>
  <si>
    <t>ermi †k‡l †gvU Avgvb‡Zi cwigvY {(29+30)-31}</t>
  </si>
  <si>
    <t>mwgwZ KZ…©K M„nxZ FY</t>
  </si>
  <si>
    <t>‡gvU (33+34)</t>
  </si>
  <si>
    <t>PjwZ ermi FY MÖnY</t>
  </si>
  <si>
    <t>‡gvU (36+37)</t>
  </si>
  <si>
    <t>PjwZ ermi FY cwi‡kva</t>
  </si>
  <si>
    <t>‡gvU (39+40)</t>
  </si>
  <si>
    <t>ermi †k‡l M„nxZ F‡Yi cwigvY (KR© †`bv)</t>
  </si>
  <si>
    <t>miKvi (33+36-39)</t>
  </si>
  <si>
    <t>Ab¨vb¨ ms¯’v (34+37-40)</t>
  </si>
  <si>
    <t xml:space="preserve"> †gvU (42+43)</t>
  </si>
  <si>
    <t>‡gvU aviK…Z g~jab (32+44+45)</t>
  </si>
  <si>
    <t>me©‡gvU (Kvh©Kvix g~jab) (28+46)</t>
  </si>
  <si>
    <t>weZiYK…Z FY</t>
  </si>
  <si>
    <t>wewb‡qvM</t>
  </si>
  <si>
    <t>‡gvU m¤ú`</t>
  </si>
  <si>
    <t>erm‡ii ïiæ‡Z FY</t>
  </si>
  <si>
    <t>ermi FY weZiY</t>
  </si>
  <si>
    <t>PjwZ ermi FY Av`vq</t>
  </si>
  <si>
    <t>ermi †k‡l †gvU FY (gv‡V cvIbv) 48+49-50</t>
  </si>
  <si>
    <t>ermi ïiæ‡Z wewb‡qvM</t>
  </si>
  <si>
    <t>PjwZ ermi wewb‡qvM</t>
  </si>
  <si>
    <t>PjwZ ermi wewb‡qvM cÖZ¨vnvi</t>
  </si>
  <si>
    <t>ermi †k‡l †gvU wewb‡qvM 52+53-54</t>
  </si>
  <si>
    <t xml:space="preserve"> †fŠZ m¤ú` (Rwg I `vjvb)</t>
  </si>
  <si>
    <t>wewb‡qvMK…Z Avw_©K m¤ú` †kqvi, mÂq, eÛ µq I Ab¨vb¨</t>
  </si>
  <si>
    <t>‡gvU (57+58+59)</t>
  </si>
  <si>
    <t>Kg©ms¯’vb</t>
  </si>
  <si>
    <t>mwgwZ‡Z wbR¯^ cÖK‡í/ Kg©m~Px‡Z Kg©iZ</t>
  </si>
  <si>
    <t>mwgwZi mnvqZvi m„ó m`m¨‡`i cÖK‡í Kg©iZ</t>
  </si>
  <si>
    <t>mwgwZi gva¨‡g AvZœKg©ms¯’vb</t>
  </si>
  <si>
    <t>me©‡gvU</t>
  </si>
  <si>
    <t>‡gvU (61+62)</t>
  </si>
  <si>
    <t>‡gvU (64+65)</t>
  </si>
  <si>
    <t>‡gvU (67+68)</t>
  </si>
  <si>
    <t>‡gvU (70+71)</t>
  </si>
  <si>
    <t>‡gvU (73+74)</t>
  </si>
  <si>
    <t>DØ„Ë/ NvUwZ (jvf/ÿwZ)</t>
  </si>
  <si>
    <t>mwgwZi Avq</t>
  </si>
  <si>
    <t>mwgwZi e¨q</t>
  </si>
  <si>
    <t>‡gvU</t>
  </si>
  <si>
    <t>jf¨vsk weZiY</t>
  </si>
  <si>
    <t>Aemvqb</t>
  </si>
  <si>
    <t>PjwZ ermi jf¨vsk weZiYK…Z mwgwZi msL¨v</t>
  </si>
  <si>
    <t>PjwZ ermi jf¨vsk weZi‡Yi cwigvY (jÿ UvKv)</t>
  </si>
  <si>
    <t>Aemvqb †hvM¨ mwgwZi msL¨v</t>
  </si>
  <si>
    <t>Aemvq‡b b¨v¯Í mwgwZi msL¨v</t>
  </si>
  <si>
    <t>PjwZ ermi Aemvqb mgvß mwgwZi msL¨v</t>
  </si>
  <si>
    <t>wbixÿv</t>
  </si>
  <si>
    <t>mwgwZ wbixÿv</t>
  </si>
  <si>
    <t>wbixÿv wd</t>
  </si>
  <si>
    <t>PjwZ ermi wbixÿv‡hvM¨ mwgwZi msL¨v</t>
  </si>
  <si>
    <t>PjwZ ermi wbixÿvK…Z mwgwZi msL¨v</t>
  </si>
  <si>
    <t>PjwZ ermi wbixÿv Amgvß mwgwZi msL¨v (89-90)</t>
  </si>
  <si>
    <t>avh©K…Z wd</t>
  </si>
  <si>
    <t>PjwZ</t>
  </si>
  <si>
    <t>‡gvU (92+93)</t>
  </si>
  <si>
    <t>PjwZ ermi Av`vqK…Z wd</t>
  </si>
  <si>
    <t>‡gvU (95+96)</t>
  </si>
  <si>
    <t>PjwZ ermi wd gIKzd</t>
  </si>
  <si>
    <t>‡gvU (98+99)</t>
  </si>
  <si>
    <t>ermi †k‡l Abv`vqx wbixÿv wd</t>
  </si>
  <si>
    <t>PjwZ {92-(95+98)}</t>
  </si>
  <si>
    <t>e‡Kqv {93-(96+99)}</t>
  </si>
  <si>
    <t xml:space="preserve"> †gvU (101+102)</t>
  </si>
  <si>
    <t>AKvh©Ki mwgwZi msL¨v</t>
  </si>
  <si>
    <t>Dc‡Rjv †K›`xq weËnxb mgevq mwgwZ wjt</t>
  </si>
  <si>
    <t>cÖv_wgK `y» Drcv`bKvix mgevq mwgwZ wjt</t>
  </si>
  <si>
    <t>DØ„Ë (+)/ NvUwZ (-)           (78-82)</t>
  </si>
  <si>
    <t>DØ„Ë (+)/ NvUwZ (-)          (78-82)</t>
  </si>
  <si>
    <t>DbœZ Rv‡Zi Mvfx cvj‡bi gva¨‡g `y» cÖKí</t>
  </si>
  <si>
    <t>mgevq wefvM t</t>
  </si>
  <si>
    <t>miKvi         (33+36-39)</t>
  </si>
  <si>
    <t xml:space="preserve">‡gvU= </t>
  </si>
  <si>
    <t>cÖv_wgK †gvU (mvaviY+weAviwWwe) =</t>
  </si>
  <si>
    <t>me©‡gvU  (†K›`ªxq+cÖv_wgK) =</t>
  </si>
  <si>
    <t>me©‡gvU  †K›`ªxq =</t>
  </si>
  <si>
    <t>cÖv_wgK †gvU (mvaviY+weAviwWwe)=</t>
  </si>
  <si>
    <t>me©‡gvU †K›`ªxq =</t>
  </si>
  <si>
    <t>‡K›`ªxq †gvU (mvaviY+weAviwWwe)  =</t>
  </si>
  <si>
    <t>me©‡gvU  (†K›`ªxq) =</t>
  </si>
  <si>
    <t>me©‡gvU  (cÖv_wgK+†K›`ªxq) =</t>
  </si>
  <si>
    <t>‡K›`ªxq †gvU (mvaviY+weAviwWwe) =</t>
  </si>
  <si>
    <t>me©‡gvU  †K›`ªxq  =</t>
  </si>
  <si>
    <t>me©‡gvU  (cÖv_wgK+‡K›`ªxq) =</t>
  </si>
  <si>
    <t xml:space="preserve"> †K›`ªxq †gvU (mvaviY+weAviwWwe) =</t>
  </si>
  <si>
    <t>me©‰gvU  (cÖv_wgK+‡K›`ªxq) =</t>
  </si>
  <si>
    <t>‡K›`ªxq ‡gvU ( mvaviY+weAviwWwe) =</t>
  </si>
  <si>
    <t>Dwjcyi Av`k© †K›`ªxq `y» Drcv`bKvix mgevq mwgwZ wjt</t>
  </si>
  <si>
    <t>AvBGwcwc</t>
  </si>
  <si>
    <t>Dwjcyi Av`k© ‡K›`ªxq `» Drcv`bKvix mt mt wjt</t>
  </si>
  <si>
    <t>Avi wW G</t>
  </si>
  <si>
    <t xml:space="preserve"> mvwe©K MÖvg Dbœqb</t>
  </si>
  <si>
    <t>ÿz`ª e¨emvqx mgevq mwgwZ wj:</t>
  </si>
  <si>
    <t>ÿ`ªª e¨emvqx mgevq mwgwZ wj:</t>
  </si>
  <si>
    <t>mvwe©K MÖvg Dbœ&amp;qb</t>
  </si>
  <si>
    <t>ÿz`ª e¨e&amp;mvqx mgevq mwgwZ wj:</t>
  </si>
  <si>
    <t>mvwe©K MÖvg Dbœqb</t>
  </si>
  <si>
    <t xml:space="preserve">mvwe©K MÖvg Dbœqb </t>
  </si>
  <si>
    <t>2021-2022Bs m‡bi mgevq mwgwZmg~‡ni evwl©K cwimsL¨vb cÖwZ‡e`b</t>
  </si>
  <si>
    <t>0..07</t>
  </si>
  <si>
    <t>Dc‡Rjv mgevq Awdmvi</t>
  </si>
  <si>
    <t>bv‡Mk¦ix,KzwoMÖvg|</t>
  </si>
</sst>
</file>

<file path=xl/styles.xml><?xml version="1.0" encoding="utf-8"?>
<styleSheet xmlns="http://schemas.openxmlformats.org/spreadsheetml/2006/main">
  <numFmts count="3">
    <numFmt numFmtId="164" formatCode="00000"/>
    <numFmt numFmtId="165" formatCode="[$-5000445]0"/>
    <numFmt numFmtId="166" formatCode="[$-5000445]0.##"/>
  </numFmts>
  <fonts count="29">
    <font>
      <sz val="11"/>
      <color theme="1"/>
      <name val="Calibri"/>
      <family val="2"/>
      <scheme val="minor"/>
    </font>
    <font>
      <b/>
      <sz val="11"/>
      <color theme="1"/>
      <name val="SutonnyMJ"/>
    </font>
    <font>
      <b/>
      <sz val="11"/>
      <name val="SutonnyMJ"/>
    </font>
    <font>
      <b/>
      <sz val="9"/>
      <color theme="1"/>
      <name val="SutonnyMJ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Calibri"/>
      <family val="2"/>
      <scheme val="minor"/>
    </font>
    <font>
      <b/>
      <sz val="14"/>
      <color theme="1"/>
      <name val="SutonnyMJ"/>
    </font>
    <font>
      <sz val="10"/>
      <color theme="1"/>
      <name val="Calibri"/>
      <family val="2"/>
      <scheme val="minor"/>
    </font>
    <font>
      <b/>
      <i/>
      <sz val="10"/>
      <color theme="1"/>
      <name val="SutonnyMJ"/>
    </font>
    <font>
      <sz val="9"/>
      <color theme="1"/>
      <name val="Calibri"/>
      <family val="2"/>
      <scheme val="minor"/>
    </font>
    <font>
      <b/>
      <sz val="10"/>
      <name val="SutonnyMJ"/>
    </font>
    <font>
      <b/>
      <sz val="10"/>
      <color theme="1"/>
      <name val="Calibri"/>
      <family val="2"/>
      <scheme val="minor"/>
    </font>
    <font>
      <sz val="11"/>
      <color theme="1"/>
      <name val="SutonnyMJ"/>
    </font>
    <font>
      <sz val="12"/>
      <name val="SutonnyMJ"/>
    </font>
    <font>
      <sz val="12"/>
      <color indexed="10"/>
      <name val="SutonnyMJ"/>
    </font>
    <font>
      <b/>
      <sz val="12"/>
      <color indexed="14"/>
      <name val="SutonnyMJ"/>
    </font>
    <font>
      <sz val="11"/>
      <name val="SutonnyMJ"/>
    </font>
    <font>
      <b/>
      <sz val="12"/>
      <name val="SutonnyMJ"/>
    </font>
    <font>
      <b/>
      <sz val="12"/>
      <color indexed="53"/>
      <name val="SutonnyMJ"/>
    </font>
    <font>
      <b/>
      <sz val="12"/>
      <color indexed="12"/>
      <name val="SutonnyMJ"/>
    </font>
    <font>
      <sz val="12"/>
      <color indexed="12"/>
      <name val="SutonnyMJ"/>
    </font>
    <font>
      <b/>
      <sz val="12"/>
      <color theme="1"/>
      <name val="SutonnyMJ"/>
    </font>
    <font>
      <sz val="10"/>
      <color theme="1"/>
      <name val="SutonnyMJ"/>
    </font>
    <font>
      <sz val="9"/>
      <color theme="1"/>
      <name val="SutonnyMJ"/>
    </font>
    <font>
      <sz val="10"/>
      <name val="SutonnyMJ"/>
    </font>
    <font>
      <b/>
      <sz val="11"/>
      <color rgb="FF002060"/>
      <name val="SutonnyMJ"/>
    </font>
    <font>
      <b/>
      <sz val="11"/>
      <color rgb="FF00B050"/>
      <name val="SutonnyMJ"/>
    </font>
    <font>
      <sz val="8"/>
      <color theme="1"/>
      <name val="SutonnyMJ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2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2" fillId="0" borderId="0" xfId="0" applyFont="1"/>
    <xf numFmtId="0" fontId="4" fillId="0" borderId="1" xfId="0" applyFont="1" applyBorder="1" applyAlignment="1">
      <alignment horizontal="center"/>
    </xf>
    <xf numFmtId="0" fontId="12" fillId="0" borderId="0" xfId="0" applyFont="1" applyFill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Border="1" applyProtection="1">
      <protection locked="0"/>
    </xf>
    <xf numFmtId="0" fontId="15" fillId="0" borderId="0" xfId="0" applyFont="1" applyBorder="1" applyProtection="1"/>
    <xf numFmtId="0" fontId="0" fillId="0" borderId="0" xfId="0" applyBorder="1"/>
    <xf numFmtId="0" fontId="14" fillId="0" borderId="0" xfId="0" applyFont="1" applyBorder="1" applyAlignment="1" applyProtection="1">
      <alignment shrinkToFit="1"/>
      <protection locked="0"/>
    </xf>
    <xf numFmtId="0" fontId="15" fillId="0" borderId="0" xfId="0" applyFont="1" applyBorder="1" applyAlignment="1" applyProtection="1">
      <alignment shrinkToFit="1"/>
    </xf>
    <xf numFmtId="0" fontId="16" fillId="0" borderId="0" xfId="0" applyFont="1" applyBorder="1" applyProtection="1"/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</xf>
    <xf numFmtId="0" fontId="17" fillId="0" borderId="3" xfId="0" applyFont="1" applyBorder="1" applyAlignment="1">
      <alignment horizontal="center" vertical="center"/>
    </xf>
    <xf numFmtId="2" fontId="14" fillId="0" borderId="1" xfId="0" applyNumberFormat="1" applyFont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4" fillId="0" borderId="0" xfId="0" applyNumberFormat="1" applyFont="1" applyBorder="1" applyProtection="1">
      <protection locked="0"/>
    </xf>
    <xf numFmtId="2" fontId="15" fillId="0" borderId="0" xfId="0" applyNumberFormat="1" applyFont="1" applyBorder="1" applyProtection="1"/>
    <xf numFmtId="2" fontId="15" fillId="0" borderId="0" xfId="0" applyNumberFormat="1" applyFont="1" applyBorder="1" applyProtection="1">
      <protection locked="0"/>
    </xf>
    <xf numFmtId="2" fontId="14" fillId="0" borderId="0" xfId="0" applyNumberFormat="1" applyFont="1" applyBorder="1" applyAlignment="1" applyProtection="1">
      <alignment shrinkToFit="1"/>
      <protection locked="0"/>
    </xf>
    <xf numFmtId="2" fontId="15" fillId="0" borderId="0" xfId="0" applyNumberFormat="1" applyFont="1" applyBorder="1" applyAlignment="1" applyProtection="1">
      <alignment shrinkToFit="1"/>
      <protection locked="0"/>
    </xf>
    <xf numFmtId="2" fontId="14" fillId="0" borderId="1" xfId="0" applyNumberFormat="1" applyFont="1" applyBorder="1" applyProtection="1"/>
    <xf numFmtId="2" fontId="16" fillId="0" borderId="0" xfId="0" applyNumberFormat="1" applyFont="1" applyBorder="1" applyProtection="1"/>
    <xf numFmtId="0" fontId="1" fillId="0" borderId="0" xfId="0" applyFont="1" applyFill="1" applyAlignment="1">
      <alignment horizontal="right" vertical="center"/>
    </xf>
    <xf numFmtId="2" fontId="19" fillId="0" borderId="0" xfId="0" applyNumberFormat="1" applyFont="1" applyBorder="1" applyProtection="1"/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NumberFormat="1" applyFont="1" applyBorder="1" applyProtection="1">
      <protection locked="0"/>
    </xf>
    <xf numFmtId="1" fontId="14" fillId="0" borderId="1" xfId="0" applyNumberFormat="1" applyFont="1" applyBorder="1" applyProtection="1"/>
    <xf numFmtId="0" fontId="18" fillId="0" borderId="1" xfId="0" applyNumberFormat="1" applyFont="1" applyBorder="1" applyProtection="1"/>
    <xf numFmtId="0" fontId="18" fillId="0" borderId="1" xfId="0" applyFont="1" applyBorder="1" applyProtection="1"/>
    <xf numFmtId="1" fontId="18" fillId="0" borderId="1" xfId="0" applyNumberFormat="1" applyFont="1" applyBorder="1" applyProtection="1"/>
    <xf numFmtId="0" fontId="22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" fontId="14" fillId="0" borderId="1" xfId="0" applyNumberFormat="1" applyFont="1" applyBorder="1" applyProtection="1">
      <protection locked="0"/>
    </xf>
    <xf numFmtId="2" fontId="22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Protection="1"/>
    <xf numFmtId="2" fontId="4" fillId="0" borderId="0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2" fontId="23" fillId="0" borderId="1" xfId="0" applyNumberFormat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shrinkToFit="1"/>
    </xf>
    <xf numFmtId="0" fontId="14" fillId="0" borderId="1" xfId="0" applyFont="1" applyBorder="1" applyAlignment="1" applyProtection="1">
      <alignment horizontal="center" shrinkToFit="1"/>
      <protection locked="0"/>
    </xf>
    <xf numFmtId="0" fontId="13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20" fillId="0" borderId="0" xfId="0" applyNumberFormat="1" applyFont="1" applyBorder="1" applyProtection="1"/>
    <xf numFmtId="0" fontId="12" fillId="0" borderId="0" xfId="0" applyFont="1" applyBorder="1"/>
    <xf numFmtId="2" fontId="21" fillId="0" borderId="0" xfId="0" applyNumberFormat="1" applyFont="1" applyBorder="1" applyProtection="1"/>
    <xf numFmtId="0" fontId="4" fillId="0" borderId="10" xfId="0" applyFont="1" applyBorder="1" applyAlignment="1">
      <alignment vertical="center"/>
    </xf>
    <xf numFmtId="166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14" fillId="0" borderId="0" xfId="0" applyNumberFormat="1" applyFont="1" applyBorder="1" applyProtection="1"/>
    <xf numFmtId="2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/>
    <xf numFmtId="0" fontId="8" fillId="0" borderId="6" xfId="0" applyFont="1" applyBorder="1" applyAlignment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0" xfId="0" applyFont="1" applyAlignment="1">
      <alignment horizontal="center"/>
    </xf>
    <xf numFmtId="12" fontId="4" fillId="0" borderId="5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1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164" fontId="4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2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2" fontId="1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2" fontId="1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0" fillId="0" borderId="0" xfId="0" applyFill="1"/>
    <xf numFmtId="1" fontId="27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Protection="1">
      <protection locked="0"/>
    </xf>
    <xf numFmtId="0" fontId="14" fillId="0" borderId="1" xfId="0" applyFont="1" applyFill="1" applyBorder="1" applyProtection="1"/>
    <xf numFmtId="0" fontId="14" fillId="0" borderId="2" xfId="0" applyFont="1" applyFill="1" applyBorder="1" applyProtection="1"/>
    <xf numFmtId="0" fontId="0" fillId="0" borderId="1" xfId="0" applyFill="1" applyBorder="1" applyAlignment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66" fontId="2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4" fillId="0" borderId="1" xfId="0" applyNumberFormat="1" applyFont="1" applyFill="1" applyBorder="1" applyProtection="1">
      <protection locked="0"/>
    </xf>
    <xf numFmtId="2" fontId="14" fillId="0" borderId="1" xfId="0" applyNumberFormat="1" applyFont="1" applyFill="1" applyBorder="1" applyProtection="1"/>
    <xf numFmtId="2" fontId="2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23" fillId="0" borderId="0" xfId="0" applyNumberFormat="1" applyFont="1" applyFill="1" applyAlignment="1">
      <alignment horizontal="right" vertical="center"/>
    </xf>
    <xf numFmtId="0" fontId="23" fillId="0" borderId="3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2" fontId="23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Protection="1">
      <protection locked="0"/>
    </xf>
    <xf numFmtId="0" fontId="2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/>
    <xf numFmtId="2" fontId="4" fillId="0" borderId="3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Protection="1"/>
    <xf numFmtId="2" fontId="20" fillId="0" borderId="1" xfId="0" applyNumberFormat="1" applyFont="1" applyFill="1" applyBorder="1" applyProtection="1"/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2" fontId="18" fillId="0" borderId="1" xfId="0" applyNumberFormat="1" applyFont="1" applyFill="1" applyBorder="1" applyProtection="1"/>
    <xf numFmtId="2" fontId="14" fillId="0" borderId="1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 applyProtection="1">
      <alignment shrinkToFit="1"/>
      <protection locked="0"/>
    </xf>
    <xf numFmtId="165" fontId="1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/>
    </xf>
    <xf numFmtId="2" fontId="14" fillId="0" borderId="2" xfId="0" applyNumberFormat="1" applyFont="1" applyFill="1" applyBorder="1" applyProtection="1"/>
    <xf numFmtId="2" fontId="14" fillId="0" borderId="1" xfId="0" applyNumberFormat="1" applyFont="1" applyFill="1" applyBorder="1" applyAlignment="1" applyProtection="1">
      <alignment horizontal="center"/>
      <protection locked="0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Protection="1"/>
    <xf numFmtId="2" fontId="14" fillId="0" borderId="4" xfId="0" applyNumberFormat="1" applyFont="1" applyFill="1" applyBorder="1" applyProtection="1"/>
    <xf numFmtId="2" fontId="18" fillId="0" borderId="2" xfId="0" applyNumberFormat="1" applyFont="1" applyFill="1" applyBorder="1" applyProtection="1"/>
    <xf numFmtId="0" fontId="1" fillId="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zoomScale="85" zoomScaleNormal="85" workbookViewId="0">
      <selection activeCell="F15" sqref="F15"/>
    </sheetView>
  </sheetViews>
  <sheetFormatPr defaultRowHeight="14.25"/>
  <cols>
    <col min="1" max="1" width="5" style="8" customWidth="1"/>
    <col min="2" max="2" width="28.7109375" style="8" customWidth="1"/>
    <col min="3" max="3" width="10.28515625" style="8" customWidth="1"/>
    <col min="4" max="4" width="9.42578125" style="8" customWidth="1"/>
    <col min="5" max="5" width="10" style="8" customWidth="1"/>
    <col min="6" max="6" width="12" style="8" customWidth="1"/>
    <col min="7" max="7" width="10.140625" style="8" customWidth="1"/>
    <col min="8" max="8" width="9" style="8" customWidth="1"/>
    <col min="9" max="9" width="10.140625" style="8" customWidth="1"/>
    <col min="10" max="10" width="8.5703125" style="8" customWidth="1"/>
    <col min="11" max="11" width="7.42578125" style="8" customWidth="1"/>
    <col min="12" max="12" width="9" style="8" customWidth="1"/>
    <col min="13" max="13" width="8.42578125" style="8" customWidth="1"/>
    <col min="14" max="14" width="11.42578125" style="8" customWidth="1"/>
    <col min="15" max="15" width="11.140625" style="8" customWidth="1"/>
    <col min="16" max="16" width="9.28515625" style="8" customWidth="1"/>
    <col min="17" max="17" width="12.28515625" style="8" customWidth="1"/>
    <col min="18" max="18" width="13.85546875" style="8" customWidth="1"/>
    <col min="19" max="20" width="8.85546875" style="8" customWidth="1"/>
    <col min="21" max="21" width="11.42578125" style="8" customWidth="1"/>
    <col min="22" max="22" width="8.28515625" style="8" customWidth="1"/>
    <col min="23" max="23" width="10.85546875" style="8" customWidth="1"/>
    <col min="24" max="24" width="10.28515625" style="8" customWidth="1"/>
    <col min="25" max="25" width="11.5703125" style="8" customWidth="1"/>
    <col min="26" max="26" width="8.5703125" style="8" customWidth="1"/>
    <col min="27" max="27" width="9.85546875" style="8" customWidth="1"/>
    <col min="28" max="28" width="13" style="8" customWidth="1"/>
    <col min="29" max="29" width="15.140625" style="8" customWidth="1"/>
    <col min="30" max="30" width="10.42578125" style="8" customWidth="1"/>
    <col min="31" max="16384" width="9.140625" style="8"/>
  </cols>
  <sheetData>
    <row r="1" spans="1:28" ht="13.5" customHeight="1">
      <c r="A1" s="212" t="s">
        <v>0</v>
      </c>
      <c r="B1" s="215" t="s">
        <v>1</v>
      </c>
      <c r="C1" s="37" t="s">
        <v>157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8" ht="13.5" customHeight="1">
      <c r="A2" s="213"/>
      <c r="B2" s="216"/>
      <c r="C2" s="209" t="s">
        <v>158</v>
      </c>
      <c r="D2" s="218"/>
      <c r="E2" s="218"/>
      <c r="F2" s="218"/>
      <c r="G2" s="218"/>
      <c r="H2" s="219"/>
      <c r="I2" s="209" t="s">
        <v>159</v>
      </c>
      <c r="J2" s="210"/>
      <c r="K2" s="210"/>
      <c r="L2" s="210"/>
      <c r="M2" s="210"/>
      <c r="N2" s="210"/>
      <c r="O2" s="211"/>
    </row>
    <row r="3" spans="1:28" ht="12.75" customHeight="1">
      <c r="A3" s="213"/>
      <c r="B3" s="216"/>
      <c r="C3" s="209" t="s">
        <v>160</v>
      </c>
      <c r="D3" s="218"/>
      <c r="E3" s="218"/>
      <c r="F3" s="219"/>
      <c r="G3" s="207" t="s">
        <v>52</v>
      </c>
      <c r="H3" s="207" t="s">
        <v>165</v>
      </c>
      <c r="I3" s="209" t="s">
        <v>166</v>
      </c>
      <c r="J3" s="220"/>
      <c r="K3" s="220"/>
      <c r="L3" s="221"/>
      <c r="M3" s="209" t="s">
        <v>171</v>
      </c>
      <c r="N3" s="220"/>
      <c r="O3" s="221"/>
    </row>
    <row r="4" spans="1:28" ht="16.5" customHeight="1">
      <c r="A4" s="213"/>
      <c r="B4" s="216"/>
      <c r="C4" s="207" t="s">
        <v>161</v>
      </c>
      <c r="D4" s="207" t="s">
        <v>162</v>
      </c>
      <c r="E4" s="207" t="s">
        <v>163</v>
      </c>
      <c r="F4" s="207" t="s">
        <v>164</v>
      </c>
      <c r="G4" s="225"/>
      <c r="H4" s="223"/>
      <c r="I4" s="207" t="s">
        <v>167</v>
      </c>
      <c r="J4" s="207" t="s">
        <v>168</v>
      </c>
      <c r="K4" s="207" t="s">
        <v>169</v>
      </c>
      <c r="L4" s="207" t="s">
        <v>170</v>
      </c>
      <c r="M4" s="222" t="s">
        <v>142</v>
      </c>
      <c r="N4" s="210"/>
      <c r="O4" s="211"/>
    </row>
    <row r="5" spans="1:28" ht="36.75" customHeight="1">
      <c r="A5" s="213"/>
      <c r="B5" s="216"/>
      <c r="C5" s="208"/>
      <c r="D5" s="208"/>
      <c r="E5" s="208"/>
      <c r="F5" s="208"/>
      <c r="G5" s="226"/>
      <c r="H5" s="224"/>
      <c r="I5" s="208"/>
      <c r="J5" s="208"/>
      <c r="K5" s="208"/>
      <c r="L5" s="208"/>
      <c r="M5" s="5" t="s">
        <v>62</v>
      </c>
      <c r="N5" s="5" t="s">
        <v>63</v>
      </c>
      <c r="O5" s="5" t="s">
        <v>172</v>
      </c>
    </row>
    <row r="6" spans="1:28" ht="13.5" customHeight="1">
      <c r="A6" s="214"/>
      <c r="B6" s="217"/>
      <c r="C6" s="15">
        <v>23</v>
      </c>
      <c r="D6" s="15">
        <v>24</v>
      </c>
      <c r="E6" s="15">
        <v>25</v>
      </c>
      <c r="F6" s="15">
        <v>26</v>
      </c>
      <c r="G6" s="15">
        <v>27</v>
      </c>
      <c r="H6" s="15">
        <v>28</v>
      </c>
      <c r="I6" s="15">
        <v>29</v>
      </c>
      <c r="J6" s="15">
        <v>30</v>
      </c>
      <c r="K6" s="15">
        <v>31</v>
      </c>
      <c r="L6" s="15">
        <v>32</v>
      </c>
      <c r="M6" s="15">
        <v>33</v>
      </c>
      <c r="N6" s="15">
        <v>34</v>
      </c>
      <c r="O6" s="15">
        <v>35</v>
      </c>
    </row>
    <row r="7" spans="1:28" ht="13.5" customHeight="1">
      <c r="A7" s="261" t="s">
        <v>10</v>
      </c>
      <c r="B7" s="263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</row>
    <row r="8" spans="1:28" ht="13.5" customHeight="1">
      <c r="A8" s="41">
        <v>1</v>
      </c>
      <c r="B8" s="180" t="s">
        <v>11</v>
      </c>
      <c r="C8" s="355">
        <v>0</v>
      </c>
      <c r="D8" s="355">
        <v>0</v>
      </c>
      <c r="E8" s="355">
        <v>0</v>
      </c>
      <c r="F8" s="378">
        <v>0</v>
      </c>
      <c r="G8" s="355">
        <v>0</v>
      </c>
      <c r="H8" s="378">
        <v>0</v>
      </c>
      <c r="I8" s="355">
        <v>0</v>
      </c>
      <c r="J8" s="355">
        <v>0</v>
      </c>
      <c r="K8" s="355">
        <v>0</v>
      </c>
      <c r="L8" s="378">
        <v>0</v>
      </c>
      <c r="M8" s="355">
        <v>0</v>
      </c>
      <c r="N8" s="355">
        <v>0</v>
      </c>
      <c r="O8" s="378">
        <v>0</v>
      </c>
    </row>
    <row r="9" spans="1:28" ht="12.75" customHeight="1">
      <c r="A9" s="41">
        <v>2</v>
      </c>
      <c r="B9" s="180" t="s">
        <v>12</v>
      </c>
      <c r="C9" s="355">
        <v>0</v>
      </c>
      <c r="D9" s="355">
        <v>0</v>
      </c>
      <c r="E9" s="355">
        <v>0</v>
      </c>
      <c r="F9" s="378">
        <v>0</v>
      </c>
      <c r="G9" s="355">
        <v>0</v>
      </c>
      <c r="H9" s="378">
        <v>0</v>
      </c>
      <c r="I9" s="355">
        <v>0</v>
      </c>
      <c r="J9" s="355">
        <v>0</v>
      </c>
      <c r="K9" s="355">
        <v>0</v>
      </c>
      <c r="L9" s="378">
        <v>0</v>
      </c>
      <c r="M9" s="355">
        <v>0</v>
      </c>
      <c r="N9" s="355">
        <v>0</v>
      </c>
      <c r="O9" s="378">
        <v>0</v>
      </c>
    </row>
    <row r="10" spans="1:28" ht="12.75" customHeight="1">
      <c r="A10" s="173">
        <v>3</v>
      </c>
      <c r="B10" s="181" t="s">
        <v>260</v>
      </c>
      <c r="C10" s="355">
        <v>0</v>
      </c>
      <c r="D10" s="355">
        <v>0</v>
      </c>
      <c r="E10" s="355">
        <v>0</v>
      </c>
      <c r="F10" s="378">
        <v>0</v>
      </c>
      <c r="G10" s="355">
        <v>0</v>
      </c>
      <c r="H10" s="378">
        <v>0</v>
      </c>
      <c r="I10" s="355">
        <v>0</v>
      </c>
      <c r="J10" s="355">
        <v>0</v>
      </c>
      <c r="K10" s="355">
        <v>0</v>
      </c>
      <c r="L10" s="378">
        <v>0</v>
      </c>
      <c r="M10" s="355">
        <v>0</v>
      </c>
      <c r="N10" s="355">
        <v>0</v>
      </c>
      <c r="O10" s="378">
        <v>0</v>
      </c>
    </row>
    <row r="11" spans="1:28" s="19" customFormat="1" ht="15" customHeight="1">
      <c r="A11" s="193" t="s">
        <v>55</v>
      </c>
      <c r="B11" s="194"/>
      <c r="C11" s="379">
        <v>0</v>
      </c>
      <c r="D11" s="379">
        <v>0</v>
      </c>
      <c r="E11" s="379">
        <v>0</v>
      </c>
      <c r="F11" s="379">
        <v>0</v>
      </c>
      <c r="G11" s="379">
        <v>0</v>
      </c>
      <c r="H11" s="379">
        <v>0</v>
      </c>
      <c r="I11" s="379">
        <v>0</v>
      </c>
      <c r="J11" s="379">
        <v>0</v>
      </c>
      <c r="K11" s="379">
        <v>0</v>
      </c>
      <c r="L11" s="379">
        <v>0</v>
      </c>
      <c r="M11" s="379">
        <v>0</v>
      </c>
      <c r="N11" s="379">
        <v>0</v>
      </c>
      <c r="O11" s="379">
        <v>0</v>
      </c>
    </row>
    <row r="12" spans="1:28" ht="18" customHeight="1">
      <c r="A12" s="261" t="s">
        <v>14</v>
      </c>
      <c r="B12" s="263"/>
      <c r="C12" s="380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2"/>
    </row>
    <row r="13" spans="1:28" ht="13.5" customHeight="1">
      <c r="A13" s="326">
        <v>1</v>
      </c>
      <c r="B13" s="180" t="s">
        <v>15</v>
      </c>
      <c r="C13" s="134">
        <v>4.45</v>
      </c>
      <c r="D13" s="355">
        <v>0</v>
      </c>
      <c r="E13" s="355">
        <v>0</v>
      </c>
      <c r="F13" s="356">
        <f t="shared" ref="F13:F14" si="0">+C13+D13-E13</f>
        <v>4.45</v>
      </c>
      <c r="G13" s="134">
        <v>6.33</v>
      </c>
      <c r="H13" s="356">
        <f t="shared" ref="H13:H14" si="1">+F13+G13</f>
        <v>10.780000000000001</v>
      </c>
      <c r="I13" s="134">
        <v>23.68</v>
      </c>
      <c r="J13" s="355">
        <v>0</v>
      </c>
      <c r="K13" s="355">
        <v>0</v>
      </c>
      <c r="L13" s="356">
        <f t="shared" ref="L13:L14" si="2">+I13+J13-K13</f>
        <v>23.68</v>
      </c>
      <c r="M13" s="134">
        <v>660.81</v>
      </c>
      <c r="N13" s="355">
        <v>0</v>
      </c>
      <c r="O13" s="356">
        <f t="shared" ref="O13:O14" si="3">+M13+N13</f>
        <v>660.81</v>
      </c>
    </row>
    <row r="14" spans="1:28" ht="12.75" customHeight="1">
      <c r="A14" s="41">
        <v>2</v>
      </c>
      <c r="B14" s="383" t="s">
        <v>236</v>
      </c>
      <c r="C14" s="134">
        <v>22.24</v>
      </c>
      <c r="D14" s="355">
        <v>0</v>
      </c>
      <c r="E14" s="355">
        <v>0</v>
      </c>
      <c r="F14" s="356">
        <f t="shared" si="0"/>
        <v>22.24</v>
      </c>
      <c r="G14" s="134">
        <v>7.63</v>
      </c>
      <c r="H14" s="356">
        <f t="shared" si="1"/>
        <v>29.869999999999997</v>
      </c>
      <c r="I14" s="134">
        <v>26.45</v>
      </c>
      <c r="J14" s="355">
        <v>0</v>
      </c>
      <c r="K14" s="355">
        <v>0</v>
      </c>
      <c r="L14" s="356">
        <f t="shared" si="2"/>
        <v>26.45</v>
      </c>
      <c r="M14" s="138">
        <v>108.17</v>
      </c>
      <c r="N14" s="355">
        <v>0</v>
      </c>
      <c r="O14" s="356">
        <f t="shared" si="3"/>
        <v>108.17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s="19" customFormat="1" ht="13.5" customHeight="1">
      <c r="A15" s="193" t="s">
        <v>55</v>
      </c>
      <c r="B15" s="194"/>
      <c r="C15" s="134">
        <v>26.69</v>
      </c>
      <c r="D15" s="384">
        <f t="shared" ref="D15:O15" si="4">SUM(D13:D14)</f>
        <v>0</v>
      </c>
      <c r="E15" s="384">
        <f t="shared" si="4"/>
        <v>0</v>
      </c>
      <c r="F15" s="384">
        <f t="shared" si="4"/>
        <v>26.689999999999998</v>
      </c>
      <c r="G15" s="134">
        <v>13.96</v>
      </c>
      <c r="H15" s="384">
        <f t="shared" si="4"/>
        <v>40.65</v>
      </c>
      <c r="I15" s="134">
        <f t="shared" ref="I15" si="5">SUM(I13:I14)</f>
        <v>50.129999999999995</v>
      </c>
      <c r="J15" s="384">
        <f t="shared" si="4"/>
        <v>0</v>
      </c>
      <c r="K15" s="384">
        <f t="shared" si="4"/>
        <v>0</v>
      </c>
      <c r="L15" s="384">
        <f t="shared" si="4"/>
        <v>50.129999999999995</v>
      </c>
      <c r="M15" s="134">
        <f t="shared" ref="M15" si="6">SUM(M13:M14)</f>
        <v>768.9799999999999</v>
      </c>
      <c r="N15" s="384">
        <v>0</v>
      </c>
      <c r="O15" s="384">
        <f t="shared" si="4"/>
        <v>768.9799999999999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8" s="19" customFormat="1" ht="13.5" customHeight="1">
      <c r="A16" s="193" t="s">
        <v>56</v>
      </c>
      <c r="B16" s="194"/>
      <c r="C16" s="134">
        <v>26.69</v>
      </c>
      <c r="D16" s="356">
        <f t="shared" ref="D16:O16" si="7">+D11+D15</f>
        <v>0</v>
      </c>
      <c r="E16" s="356">
        <f t="shared" si="7"/>
        <v>0</v>
      </c>
      <c r="F16" s="356">
        <f>F11+F15</f>
        <v>26.689999999999998</v>
      </c>
      <c r="G16" s="134">
        <v>13.96</v>
      </c>
      <c r="H16" s="356">
        <f>H11+H15</f>
        <v>40.65</v>
      </c>
      <c r="I16" s="385">
        <f>I11+I15</f>
        <v>50.129999999999995</v>
      </c>
      <c r="J16" s="356">
        <f t="shared" si="7"/>
        <v>0</v>
      </c>
      <c r="K16" s="356">
        <f t="shared" si="7"/>
        <v>0</v>
      </c>
      <c r="L16" s="356">
        <f>L11+L15</f>
        <v>50.129999999999995</v>
      </c>
      <c r="M16" s="356">
        <f t="shared" si="7"/>
        <v>768.9799999999999</v>
      </c>
      <c r="N16" s="356">
        <v>0</v>
      </c>
      <c r="O16" s="356">
        <f t="shared" si="7"/>
        <v>768.9799999999999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5" customHeight="1">
      <c r="A17" s="261" t="s">
        <v>16</v>
      </c>
      <c r="B17" s="263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2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</row>
    <row r="18" spans="1:28" ht="12" customHeight="1">
      <c r="A18" s="41">
        <v>1</v>
      </c>
      <c r="B18" s="180" t="s">
        <v>17</v>
      </c>
      <c r="C18" s="16">
        <v>0.2</v>
      </c>
      <c r="D18" s="355">
        <v>0</v>
      </c>
      <c r="E18" s="355">
        <v>0</v>
      </c>
      <c r="F18" s="356">
        <f t="shared" ref="F18:F37" si="8">+C18+D18-E18</f>
        <v>0.2</v>
      </c>
      <c r="G18" s="16">
        <v>0</v>
      </c>
      <c r="H18" s="356">
        <f t="shared" ref="H18:H37" si="9">+F18+G18</f>
        <v>0.2</v>
      </c>
      <c r="I18" s="16">
        <v>0.2</v>
      </c>
      <c r="J18" s="355">
        <v>0</v>
      </c>
      <c r="K18" s="355">
        <v>0</v>
      </c>
      <c r="L18" s="356">
        <f t="shared" ref="L18:L37" si="10">+I18+J18-K18</f>
        <v>0.2</v>
      </c>
      <c r="M18" s="355">
        <v>0</v>
      </c>
      <c r="N18" s="355">
        <v>0</v>
      </c>
      <c r="O18" s="356">
        <f t="shared" ref="O18:O37" si="11">+M18+N18</f>
        <v>0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</row>
    <row r="19" spans="1:28" ht="12.75" customHeight="1">
      <c r="A19" s="41">
        <v>2</v>
      </c>
      <c r="B19" s="180" t="s">
        <v>18</v>
      </c>
      <c r="C19" s="16">
        <v>8.06</v>
      </c>
      <c r="D19" s="355">
        <v>0</v>
      </c>
      <c r="E19" s="355">
        <v>0</v>
      </c>
      <c r="F19" s="356">
        <f t="shared" si="8"/>
        <v>8.06</v>
      </c>
      <c r="G19" s="16">
        <v>1.77</v>
      </c>
      <c r="H19" s="356">
        <f t="shared" si="9"/>
        <v>9.83</v>
      </c>
      <c r="I19" s="16">
        <v>13.69</v>
      </c>
      <c r="J19" s="355">
        <v>0</v>
      </c>
      <c r="K19" s="355">
        <v>0</v>
      </c>
      <c r="L19" s="356">
        <f t="shared" si="10"/>
        <v>13.69</v>
      </c>
      <c r="M19" s="355">
        <v>0</v>
      </c>
      <c r="N19" s="355">
        <v>0</v>
      </c>
      <c r="O19" s="356">
        <f t="shared" si="11"/>
        <v>0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ht="11.25" customHeight="1">
      <c r="A20" s="41">
        <v>3</v>
      </c>
      <c r="B20" s="180" t="s">
        <v>19</v>
      </c>
      <c r="C20" s="16">
        <v>0.66</v>
      </c>
      <c r="D20" s="355">
        <v>0</v>
      </c>
      <c r="E20" s="355"/>
      <c r="F20" s="356">
        <f t="shared" si="8"/>
        <v>0.66</v>
      </c>
      <c r="G20" s="16">
        <v>0</v>
      </c>
      <c r="H20" s="356">
        <f t="shared" si="9"/>
        <v>0.66</v>
      </c>
      <c r="I20" s="16">
        <v>1.48</v>
      </c>
      <c r="J20" s="355">
        <v>0</v>
      </c>
      <c r="K20" s="355">
        <v>0</v>
      </c>
      <c r="L20" s="356">
        <f t="shared" si="10"/>
        <v>1.48</v>
      </c>
      <c r="M20" s="355">
        <v>0</v>
      </c>
      <c r="N20" s="355">
        <v>0</v>
      </c>
      <c r="O20" s="356">
        <f t="shared" si="11"/>
        <v>0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1:28" ht="14.25" customHeight="1">
      <c r="A21" s="41">
        <v>5</v>
      </c>
      <c r="B21" s="180" t="s">
        <v>34</v>
      </c>
      <c r="C21" s="16">
        <v>0</v>
      </c>
      <c r="D21" s="355">
        <v>0</v>
      </c>
      <c r="E21" s="355">
        <v>0</v>
      </c>
      <c r="F21" s="356">
        <f t="shared" si="8"/>
        <v>0</v>
      </c>
      <c r="G21" s="16">
        <v>0</v>
      </c>
      <c r="H21" s="356">
        <f t="shared" si="9"/>
        <v>0</v>
      </c>
      <c r="I21" s="16">
        <v>0</v>
      </c>
      <c r="J21" s="355">
        <v>0</v>
      </c>
      <c r="K21" s="355">
        <v>0</v>
      </c>
      <c r="L21" s="356">
        <f t="shared" si="10"/>
        <v>0</v>
      </c>
      <c r="M21" s="355">
        <v>0</v>
      </c>
      <c r="N21" s="355">
        <v>0</v>
      </c>
      <c r="O21" s="356">
        <f t="shared" si="11"/>
        <v>0</v>
      </c>
      <c r="P21" s="75"/>
      <c r="Q21" s="75"/>
      <c r="R21" s="75"/>
      <c r="S21" s="76"/>
      <c r="T21" s="75"/>
      <c r="U21" s="76"/>
      <c r="V21" s="75"/>
      <c r="W21" s="75"/>
      <c r="X21" s="75"/>
      <c r="Y21" s="76"/>
      <c r="Z21" s="75"/>
      <c r="AA21" s="77"/>
      <c r="AB21" s="76"/>
    </row>
    <row r="22" spans="1:28" ht="14.25" customHeight="1">
      <c r="A22" s="41">
        <v>6</v>
      </c>
      <c r="B22" s="180" t="s">
        <v>20</v>
      </c>
      <c r="C22" s="16">
        <v>0</v>
      </c>
      <c r="D22" s="355">
        <v>0</v>
      </c>
      <c r="E22" s="355">
        <v>0</v>
      </c>
      <c r="F22" s="356">
        <f t="shared" si="8"/>
        <v>0</v>
      </c>
      <c r="G22" s="16">
        <v>0</v>
      </c>
      <c r="H22" s="356">
        <f t="shared" si="9"/>
        <v>0</v>
      </c>
      <c r="I22" s="16">
        <v>0</v>
      </c>
      <c r="J22" s="355">
        <v>0</v>
      </c>
      <c r="K22" s="355">
        <v>0</v>
      </c>
      <c r="L22" s="356">
        <f t="shared" si="10"/>
        <v>0</v>
      </c>
      <c r="M22" s="355">
        <v>0</v>
      </c>
      <c r="N22" s="355">
        <v>0</v>
      </c>
      <c r="O22" s="356">
        <f t="shared" si="11"/>
        <v>0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</row>
    <row r="23" spans="1:28" ht="15" customHeight="1">
      <c r="A23" s="41">
        <v>7</v>
      </c>
      <c r="B23" s="180" t="s">
        <v>21</v>
      </c>
      <c r="C23" s="16">
        <v>0</v>
      </c>
      <c r="D23" s="355">
        <v>0</v>
      </c>
      <c r="E23" s="355">
        <v>0</v>
      </c>
      <c r="F23" s="356">
        <f t="shared" si="8"/>
        <v>0</v>
      </c>
      <c r="G23" s="16">
        <v>0</v>
      </c>
      <c r="H23" s="356">
        <f t="shared" si="9"/>
        <v>0</v>
      </c>
      <c r="I23" s="16">
        <v>0</v>
      </c>
      <c r="J23" s="355">
        <v>0</v>
      </c>
      <c r="K23" s="355">
        <v>0</v>
      </c>
      <c r="L23" s="356">
        <f t="shared" si="10"/>
        <v>0</v>
      </c>
      <c r="M23" s="355">
        <v>0</v>
      </c>
      <c r="N23" s="355">
        <v>0</v>
      </c>
      <c r="O23" s="356">
        <f t="shared" si="11"/>
        <v>0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ht="12" customHeight="1">
      <c r="A24" s="41">
        <v>8</v>
      </c>
      <c r="B24" s="386" t="s">
        <v>22</v>
      </c>
      <c r="C24" s="16">
        <v>0</v>
      </c>
      <c r="D24" s="355">
        <v>0</v>
      </c>
      <c r="E24" s="355">
        <v>0</v>
      </c>
      <c r="F24" s="356">
        <f t="shared" si="8"/>
        <v>0</v>
      </c>
      <c r="G24" s="16">
        <v>0</v>
      </c>
      <c r="H24" s="356">
        <f t="shared" si="9"/>
        <v>0</v>
      </c>
      <c r="I24" s="16">
        <v>0</v>
      </c>
      <c r="J24" s="355">
        <v>0</v>
      </c>
      <c r="K24" s="355">
        <v>0</v>
      </c>
      <c r="L24" s="356">
        <f t="shared" si="10"/>
        <v>0</v>
      </c>
      <c r="M24" s="355">
        <v>0</v>
      </c>
      <c r="N24" s="355">
        <v>0</v>
      </c>
      <c r="O24" s="356">
        <f t="shared" si="11"/>
        <v>0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</row>
    <row r="25" spans="1:28" ht="20.25" customHeight="1">
      <c r="A25" s="41">
        <v>9</v>
      </c>
      <c r="B25" s="387" t="s">
        <v>137</v>
      </c>
      <c r="C25" s="16">
        <v>0.8</v>
      </c>
      <c r="D25" s="355">
        <v>0</v>
      </c>
      <c r="E25" s="355">
        <v>0</v>
      </c>
      <c r="F25" s="356">
        <f t="shared" si="8"/>
        <v>0.8</v>
      </c>
      <c r="G25" s="16">
        <v>0</v>
      </c>
      <c r="H25" s="356">
        <f t="shared" si="9"/>
        <v>0.8</v>
      </c>
      <c r="I25" s="16">
        <v>1.95</v>
      </c>
      <c r="J25" s="355">
        <v>0</v>
      </c>
      <c r="K25" s="355">
        <v>0</v>
      </c>
      <c r="L25" s="356">
        <f t="shared" si="10"/>
        <v>1.95</v>
      </c>
      <c r="M25" s="355">
        <v>0</v>
      </c>
      <c r="N25" s="355">
        <v>0</v>
      </c>
      <c r="O25" s="356">
        <f t="shared" si="11"/>
        <v>0</v>
      </c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spans="1:28" ht="15" customHeight="1">
      <c r="A26" s="41">
        <v>11</v>
      </c>
      <c r="B26" s="180" t="s">
        <v>23</v>
      </c>
      <c r="C26" s="16">
        <v>0.63</v>
      </c>
      <c r="D26" s="355">
        <v>0</v>
      </c>
      <c r="E26" s="355"/>
      <c r="F26" s="356">
        <f t="shared" si="8"/>
        <v>0.63</v>
      </c>
      <c r="G26" s="16">
        <v>0</v>
      </c>
      <c r="H26" s="356">
        <f t="shared" si="9"/>
        <v>0.63</v>
      </c>
      <c r="I26" s="16">
        <v>1.37</v>
      </c>
      <c r="J26" s="355">
        <v>0</v>
      </c>
      <c r="K26" s="355">
        <v>0</v>
      </c>
      <c r="L26" s="356">
        <f t="shared" si="10"/>
        <v>1.37</v>
      </c>
      <c r="M26" s="355">
        <v>0</v>
      </c>
      <c r="N26" s="355">
        <v>0</v>
      </c>
      <c r="O26" s="356">
        <f t="shared" si="11"/>
        <v>0</v>
      </c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spans="1:28" ht="15">
      <c r="A27" s="41">
        <v>12</v>
      </c>
      <c r="B27" s="180" t="s">
        <v>24</v>
      </c>
      <c r="C27" s="16">
        <v>0</v>
      </c>
      <c r="D27" s="355">
        <v>0</v>
      </c>
      <c r="E27" s="355">
        <v>0</v>
      </c>
      <c r="F27" s="356">
        <f t="shared" si="8"/>
        <v>0</v>
      </c>
      <c r="G27" s="16">
        <v>0</v>
      </c>
      <c r="H27" s="356">
        <f t="shared" si="9"/>
        <v>0</v>
      </c>
      <c r="I27" s="16">
        <v>0</v>
      </c>
      <c r="J27" s="355">
        <v>0</v>
      </c>
      <c r="K27" s="355">
        <v>0</v>
      </c>
      <c r="L27" s="356">
        <f t="shared" si="10"/>
        <v>0</v>
      </c>
      <c r="M27" s="355">
        <v>0</v>
      </c>
      <c r="N27" s="355">
        <v>0</v>
      </c>
      <c r="O27" s="356">
        <f t="shared" si="11"/>
        <v>0</v>
      </c>
      <c r="P27" s="75"/>
      <c r="Q27" s="75"/>
      <c r="R27" s="75"/>
      <c r="S27" s="76"/>
      <c r="T27" s="75"/>
      <c r="U27" s="76"/>
      <c r="V27" s="75"/>
      <c r="W27" s="75"/>
      <c r="X27" s="75"/>
      <c r="Y27" s="76"/>
      <c r="Z27" s="75"/>
      <c r="AA27" s="77"/>
      <c r="AB27" s="76"/>
    </row>
    <row r="28" spans="1:28" ht="15">
      <c r="A28" s="41">
        <v>13</v>
      </c>
      <c r="B28" s="180" t="s">
        <v>237</v>
      </c>
      <c r="C28" s="148">
        <v>0</v>
      </c>
      <c r="D28" s="355">
        <v>0</v>
      </c>
      <c r="E28" s="355">
        <v>0</v>
      </c>
      <c r="F28" s="356">
        <f t="shared" si="8"/>
        <v>0</v>
      </c>
      <c r="G28" s="16">
        <v>0</v>
      </c>
      <c r="H28" s="356">
        <f t="shared" si="9"/>
        <v>0</v>
      </c>
      <c r="I28" s="16">
        <v>0</v>
      </c>
      <c r="J28" s="355">
        <v>0</v>
      </c>
      <c r="K28" s="355">
        <v>0</v>
      </c>
      <c r="L28" s="356">
        <f t="shared" si="10"/>
        <v>0</v>
      </c>
      <c r="M28" s="355">
        <v>0</v>
      </c>
      <c r="N28" s="355">
        <v>0</v>
      </c>
      <c r="O28" s="356">
        <f t="shared" si="11"/>
        <v>0</v>
      </c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</row>
    <row r="29" spans="1:28" ht="15" customHeight="1">
      <c r="A29" s="41">
        <v>14</v>
      </c>
      <c r="B29" s="180" t="s">
        <v>25</v>
      </c>
      <c r="C29" s="16">
        <v>0.21</v>
      </c>
      <c r="D29" s="355">
        <v>0</v>
      </c>
      <c r="E29" s="355">
        <v>0</v>
      </c>
      <c r="F29" s="356">
        <f t="shared" si="8"/>
        <v>0.21</v>
      </c>
      <c r="G29" s="148">
        <v>0</v>
      </c>
      <c r="H29" s="356">
        <f t="shared" si="9"/>
        <v>0.21</v>
      </c>
      <c r="I29" s="16">
        <v>0.47</v>
      </c>
      <c r="J29" s="355">
        <v>0</v>
      </c>
      <c r="K29" s="355">
        <v>0</v>
      </c>
      <c r="L29" s="356">
        <f t="shared" si="10"/>
        <v>0.47</v>
      </c>
      <c r="M29" s="355">
        <v>0</v>
      </c>
      <c r="N29" s="355">
        <v>0</v>
      </c>
      <c r="O29" s="356">
        <f t="shared" si="11"/>
        <v>0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:28" ht="14.25" customHeight="1">
      <c r="A30" s="41">
        <v>15</v>
      </c>
      <c r="B30" s="180" t="s">
        <v>26</v>
      </c>
      <c r="C30" s="148">
        <v>0</v>
      </c>
      <c r="D30" s="355">
        <v>0</v>
      </c>
      <c r="E30" s="355">
        <v>0</v>
      </c>
      <c r="F30" s="356">
        <f t="shared" si="8"/>
        <v>0</v>
      </c>
      <c r="G30" s="148">
        <v>0</v>
      </c>
      <c r="H30" s="356">
        <f t="shared" si="9"/>
        <v>0</v>
      </c>
      <c r="I30" s="16">
        <v>0</v>
      </c>
      <c r="J30" s="355">
        <v>0</v>
      </c>
      <c r="K30" s="355">
        <v>0</v>
      </c>
      <c r="L30" s="356">
        <f t="shared" si="10"/>
        <v>0</v>
      </c>
      <c r="M30" s="355">
        <v>0</v>
      </c>
      <c r="N30" s="355">
        <v>0</v>
      </c>
      <c r="O30" s="356">
        <f t="shared" si="11"/>
        <v>0</v>
      </c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</row>
    <row r="31" spans="1:28" ht="14.25" customHeight="1">
      <c r="A31" s="41">
        <v>17</v>
      </c>
      <c r="B31" s="180" t="s">
        <v>28</v>
      </c>
      <c r="C31" s="16">
        <v>19.11</v>
      </c>
      <c r="D31" s="388">
        <v>0</v>
      </c>
      <c r="E31" s="388">
        <v>0</v>
      </c>
      <c r="F31" s="356">
        <f t="shared" si="8"/>
        <v>19.11</v>
      </c>
      <c r="G31" s="148">
        <v>5.21</v>
      </c>
      <c r="H31" s="356">
        <f t="shared" si="9"/>
        <v>24.32</v>
      </c>
      <c r="I31" s="16">
        <v>374.49</v>
      </c>
      <c r="J31" s="388">
        <v>0</v>
      </c>
      <c r="K31" s="388">
        <v>0</v>
      </c>
      <c r="L31" s="356">
        <f t="shared" si="10"/>
        <v>374.49</v>
      </c>
      <c r="M31" s="388">
        <v>0</v>
      </c>
      <c r="N31" s="388">
        <v>0</v>
      </c>
      <c r="O31" s="356">
        <f t="shared" si="11"/>
        <v>0</v>
      </c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</row>
    <row r="32" spans="1:28" ht="13.5" customHeight="1">
      <c r="A32" s="41">
        <v>20</v>
      </c>
      <c r="B32" s="180" t="s">
        <v>29</v>
      </c>
      <c r="C32" s="16">
        <v>1.1000000000000001</v>
      </c>
      <c r="D32" s="388">
        <v>0</v>
      </c>
      <c r="E32" s="388">
        <v>0</v>
      </c>
      <c r="F32" s="356">
        <f t="shared" si="8"/>
        <v>1.1000000000000001</v>
      </c>
      <c r="G32" s="148">
        <v>0.32</v>
      </c>
      <c r="H32" s="356">
        <f t="shared" si="9"/>
        <v>1.4200000000000002</v>
      </c>
      <c r="I32" s="16">
        <v>9.02</v>
      </c>
      <c r="J32" s="388">
        <v>0</v>
      </c>
      <c r="K32" s="388">
        <v>0</v>
      </c>
      <c r="L32" s="356">
        <f t="shared" si="10"/>
        <v>9.02</v>
      </c>
      <c r="M32" s="388">
        <v>0</v>
      </c>
      <c r="N32" s="388">
        <v>0</v>
      </c>
      <c r="O32" s="356">
        <f t="shared" si="11"/>
        <v>0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</row>
    <row r="33" spans="1:28" ht="12" customHeight="1">
      <c r="A33" s="41">
        <v>21</v>
      </c>
      <c r="B33" s="180" t="s">
        <v>30</v>
      </c>
      <c r="C33" s="16">
        <v>1.71</v>
      </c>
      <c r="D33" s="388">
        <v>0</v>
      </c>
      <c r="E33" s="388">
        <v>0</v>
      </c>
      <c r="F33" s="356">
        <f t="shared" si="8"/>
        <v>1.71</v>
      </c>
      <c r="G33" s="148">
        <v>3.39</v>
      </c>
      <c r="H33" s="356">
        <f t="shared" si="9"/>
        <v>5.0999999999999996</v>
      </c>
      <c r="I33" s="16">
        <v>35.340000000000003</v>
      </c>
      <c r="J33" s="388">
        <v>0</v>
      </c>
      <c r="K33" s="388"/>
      <c r="L33" s="356">
        <f t="shared" si="10"/>
        <v>35.340000000000003</v>
      </c>
      <c r="M33" s="388">
        <v>0</v>
      </c>
      <c r="N33" s="388">
        <v>0</v>
      </c>
      <c r="O33" s="356">
        <f t="shared" si="11"/>
        <v>0</v>
      </c>
      <c r="P33" s="75"/>
      <c r="Q33" s="75"/>
      <c r="R33" s="75"/>
      <c r="S33" s="76"/>
      <c r="T33" s="75"/>
      <c r="U33" s="76"/>
      <c r="V33" s="75"/>
      <c r="W33" s="75"/>
      <c r="X33" s="75"/>
      <c r="Y33" s="76"/>
      <c r="Z33" s="75"/>
      <c r="AA33" s="77"/>
      <c r="AB33" s="76"/>
    </row>
    <row r="34" spans="1:28" ht="12.75" customHeight="1">
      <c r="A34" s="41">
        <v>22</v>
      </c>
      <c r="B34" s="180" t="s">
        <v>31</v>
      </c>
      <c r="C34" s="16">
        <v>6.86</v>
      </c>
      <c r="D34" s="388">
        <v>0</v>
      </c>
      <c r="E34" s="388">
        <v>0</v>
      </c>
      <c r="F34" s="356">
        <f t="shared" si="8"/>
        <v>6.86</v>
      </c>
      <c r="G34" s="148">
        <v>18.829999999999998</v>
      </c>
      <c r="H34" s="356">
        <f t="shared" si="9"/>
        <v>25.689999999999998</v>
      </c>
      <c r="I34" s="16">
        <v>413.46</v>
      </c>
      <c r="J34" s="388">
        <v>0</v>
      </c>
      <c r="K34" s="388">
        <v>0</v>
      </c>
      <c r="L34" s="356">
        <f t="shared" si="10"/>
        <v>413.46</v>
      </c>
      <c r="M34" s="388">
        <v>0</v>
      </c>
      <c r="N34" s="388">
        <v>0</v>
      </c>
      <c r="O34" s="356">
        <f t="shared" si="11"/>
        <v>0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</row>
    <row r="35" spans="1:28" ht="14.25" customHeight="1">
      <c r="A35" s="41">
        <v>25</v>
      </c>
      <c r="B35" s="180" t="s">
        <v>32</v>
      </c>
      <c r="C35" s="16">
        <v>1.95</v>
      </c>
      <c r="D35" s="388">
        <v>0</v>
      </c>
      <c r="E35" s="388">
        <v>0</v>
      </c>
      <c r="F35" s="356">
        <f t="shared" si="8"/>
        <v>1.95</v>
      </c>
      <c r="G35" s="148">
        <v>15.87</v>
      </c>
      <c r="H35" s="356">
        <f t="shared" si="9"/>
        <v>17.82</v>
      </c>
      <c r="I35" s="16">
        <v>204.12</v>
      </c>
      <c r="J35" s="388">
        <v>0</v>
      </c>
      <c r="K35" s="388">
        <v>0</v>
      </c>
      <c r="L35" s="356">
        <f t="shared" si="10"/>
        <v>204.12</v>
      </c>
      <c r="M35" s="388">
        <v>0</v>
      </c>
      <c r="N35" s="388">
        <v>0</v>
      </c>
      <c r="O35" s="356">
        <f t="shared" si="11"/>
        <v>0</v>
      </c>
      <c r="P35" s="75"/>
      <c r="Q35" s="78"/>
      <c r="R35" s="78"/>
      <c r="S35" s="76"/>
      <c r="T35" s="78"/>
      <c r="U35" s="76"/>
      <c r="V35" s="78"/>
      <c r="W35" s="78"/>
      <c r="X35" s="78"/>
      <c r="Y35" s="76"/>
      <c r="Z35" s="78"/>
      <c r="AA35" s="79"/>
      <c r="AB35" s="76"/>
    </row>
    <row r="36" spans="1:28" ht="13.5" customHeight="1">
      <c r="A36" s="41">
        <v>27</v>
      </c>
      <c r="B36" s="180" t="s">
        <v>264</v>
      </c>
      <c r="C36" s="16">
        <v>4.24</v>
      </c>
      <c r="D36" s="355">
        <v>0</v>
      </c>
      <c r="E36" s="355">
        <v>0</v>
      </c>
      <c r="F36" s="356">
        <f t="shared" si="8"/>
        <v>4.24</v>
      </c>
      <c r="G36" s="148">
        <v>0.38</v>
      </c>
      <c r="H36" s="356">
        <f t="shared" si="9"/>
        <v>4.62</v>
      </c>
      <c r="I36" s="389">
        <v>14.9</v>
      </c>
      <c r="J36" s="355">
        <v>0</v>
      </c>
      <c r="K36" s="355">
        <v>0</v>
      </c>
      <c r="L36" s="356">
        <f t="shared" si="10"/>
        <v>14.9</v>
      </c>
      <c r="M36" s="355">
        <v>0</v>
      </c>
      <c r="N36" s="355">
        <v>0</v>
      </c>
      <c r="O36" s="356">
        <f t="shared" si="11"/>
        <v>0</v>
      </c>
      <c r="P36" s="75"/>
      <c r="Q36" s="78"/>
      <c r="R36" s="78"/>
      <c r="S36" s="76"/>
      <c r="T36" s="78"/>
      <c r="U36" s="76"/>
      <c r="V36" s="78"/>
      <c r="W36" s="78"/>
      <c r="X36" s="78"/>
      <c r="Y36" s="76"/>
      <c r="Z36" s="78"/>
      <c r="AA36" s="79"/>
      <c r="AB36" s="76"/>
    </row>
    <row r="37" spans="1:28" ht="19.5" customHeight="1">
      <c r="A37" s="41">
        <v>32</v>
      </c>
      <c r="B37" s="180" t="s">
        <v>33</v>
      </c>
      <c r="C37" s="16">
        <v>0.44</v>
      </c>
      <c r="D37" s="355">
        <v>0</v>
      </c>
      <c r="E37" s="355"/>
      <c r="F37" s="356">
        <f t="shared" si="8"/>
        <v>0.44</v>
      </c>
      <c r="G37" s="136">
        <v>0</v>
      </c>
      <c r="H37" s="356">
        <f t="shared" si="9"/>
        <v>0.44</v>
      </c>
      <c r="I37" s="136">
        <v>1.47</v>
      </c>
      <c r="J37" s="355">
        <v>0</v>
      </c>
      <c r="K37" s="355">
        <v>0</v>
      </c>
      <c r="L37" s="356">
        <f t="shared" si="10"/>
        <v>1.47</v>
      </c>
      <c r="M37" s="355">
        <v>0</v>
      </c>
      <c r="N37" s="355">
        <v>0</v>
      </c>
      <c r="O37" s="356">
        <f t="shared" si="11"/>
        <v>0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  <row r="38" spans="1:28" s="19" customFormat="1" ht="21" customHeight="1">
      <c r="A38" s="193" t="s">
        <v>55</v>
      </c>
      <c r="B38" s="194"/>
      <c r="C38" s="16">
        <f>SUM(C18:C37)</f>
        <v>45.970000000000006</v>
      </c>
      <c r="D38" s="390">
        <v>0</v>
      </c>
      <c r="E38" s="390">
        <f t="shared" ref="E38:O38" si="12">SUM(E18:E37)</f>
        <v>0</v>
      </c>
      <c r="F38" s="391">
        <f t="shared" si="12"/>
        <v>45.970000000000006</v>
      </c>
      <c r="G38" s="16">
        <f>SUM(G18:G37)</f>
        <v>45.77</v>
      </c>
      <c r="H38" s="390">
        <f t="shared" si="12"/>
        <v>91.740000000000009</v>
      </c>
      <c r="I38" s="16">
        <f>SUM(I18:I37)</f>
        <v>1071.9600000000003</v>
      </c>
      <c r="J38" s="390">
        <v>0</v>
      </c>
      <c r="K38" s="390">
        <f>K37+K36+K35+K34+K32+K31+K30+K29+K28+K27+K26+K25+K24+K23+K22+K21+K20+K19+K18</f>
        <v>0</v>
      </c>
      <c r="L38" s="390">
        <f t="shared" si="12"/>
        <v>1071.9600000000003</v>
      </c>
      <c r="M38" s="390">
        <v>0</v>
      </c>
      <c r="N38" s="390">
        <f t="shared" si="12"/>
        <v>0</v>
      </c>
      <c r="O38" s="390">
        <f t="shared" si="12"/>
        <v>0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4.25" customHeight="1">
      <c r="A39" s="303" t="s">
        <v>0</v>
      </c>
      <c r="B39" s="342" t="s">
        <v>1</v>
      </c>
      <c r="C39" s="195" t="s">
        <v>158</v>
      </c>
      <c r="D39" s="196"/>
      <c r="E39" s="196"/>
      <c r="F39" s="196"/>
      <c r="G39" s="196"/>
      <c r="H39" s="197"/>
      <c r="I39" s="195" t="s">
        <v>159</v>
      </c>
      <c r="J39" s="196"/>
      <c r="K39" s="196"/>
      <c r="L39" s="196"/>
      <c r="M39" s="196"/>
      <c r="N39" s="196"/>
      <c r="O39" s="196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</row>
    <row r="40" spans="1:28" ht="13.5" customHeight="1">
      <c r="A40" s="306"/>
      <c r="B40" s="343"/>
      <c r="C40" s="198" t="s">
        <v>160</v>
      </c>
      <c r="D40" s="199"/>
      <c r="E40" s="199"/>
      <c r="F40" s="200"/>
      <c r="G40" s="305" t="s">
        <v>52</v>
      </c>
      <c r="H40" s="305" t="s">
        <v>165</v>
      </c>
      <c r="I40" s="198" t="s">
        <v>166</v>
      </c>
      <c r="J40" s="199"/>
      <c r="K40" s="199"/>
      <c r="L40" s="199"/>
      <c r="M40" s="198" t="s">
        <v>171</v>
      </c>
      <c r="N40" s="199"/>
      <c r="O40" s="200"/>
      <c r="P40" s="75"/>
      <c r="Q40" s="78"/>
      <c r="R40" s="78"/>
      <c r="S40" s="76"/>
      <c r="T40" s="78"/>
      <c r="U40" s="76"/>
      <c r="V40" s="78"/>
      <c r="W40" s="78"/>
      <c r="X40" s="78"/>
      <c r="Y40" s="76"/>
      <c r="Z40" s="78"/>
      <c r="AA40" s="79"/>
      <c r="AB40" s="76"/>
    </row>
    <row r="41" spans="1:28" ht="14.25" customHeight="1">
      <c r="A41" s="306"/>
      <c r="B41" s="343"/>
      <c r="C41" s="305" t="s">
        <v>161</v>
      </c>
      <c r="D41" s="305" t="s">
        <v>162</v>
      </c>
      <c r="E41" s="305" t="s">
        <v>163</v>
      </c>
      <c r="F41" s="305" t="s">
        <v>164</v>
      </c>
      <c r="G41" s="392"/>
      <c r="H41" s="392"/>
      <c r="I41" s="305" t="s">
        <v>167</v>
      </c>
      <c r="J41" s="393" t="s">
        <v>168</v>
      </c>
      <c r="K41" s="305" t="s">
        <v>169</v>
      </c>
      <c r="L41" s="394" t="s">
        <v>170</v>
      </c>
      <c r="M41" s="395" t="s">
        <v>142</v>
      </c>
      <c r="N41" s="396"/>
      <c r="O41" s="397"/>
      <c r="P41" s="75"/>
      <c r="Q41" s="78"/>
      <c r="R41" s="78"/>
      <c r="S41" s="76"/>
      <c r="T41" s="78"/>
      <c r="U41" s="76"/>
      <c r="V41" s="78"/>
      <c r="W41" s="78"/>
      <c r="X41" s="78"/>
      <c r="Y41" s="76"/>
      <c r="Z41" s="78"/>
      <c r="AA41" s="79"/>
      <c r="AB41" s="76"/>
    </row>
    <row r="42" spans="1:28" ht="39" customHeight="1">
      <c r="A42" s="306"/>
      <c r="B42" s="343"/>
      <c r="C42" s="311"/>
      <c r="D42" s="311"/>
      <c r="E42" s="311"/>
      <c r="F42" s="311"/>
      <c r="G42" s="398"/>
      <c r="H42" s="398"/>
      <c r="I42" s="311"/>
      <c r="J42" s="399"/>
      <c r="K42" s="398"/>
      <c r="L42" s="400"/>
      <c r="M42" s="326" t="s">
        <v>62</v>
      </c>
      <c r="N42" s="326" t="s">
        <v>63</v>
      </c>
      <c r="O42" s="326" t="s">
        <v>172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</row>
    <row r="43" spans="1:28" ht="17.25" customHeight="1">
      <c r="A43" s="309"/>
      <c r="B43" s="344"/>
      <c r="C43" s="16">
        <v>23</v>
      </c>
      <c r="D43" s="16">
        <v>24</v>
      </c>
      <c r="E43" s="16">
        <v>25</v>
      </c>
      <c r="F43" s="16">
        <v>26</v>
      </c>
      <c r="G43" s="16">
        <v>27</v>
      </c>
      <c r="H43" s="16">
        <v>28</v>
      </c>
      <c r="I43" s="16">
        <v>29</v>
      </c>
      <c r="J43" s="16">
        <v>30</v>
      </c>
      <c r="K43" s="16">
        <v>31</v>
      </c>
      <c r="L43" s="171">
        <v>32</v>
      </c>
      <c r="M43" s="16">
        <v>33</v>
      </c>
      <c r="N43" s="16">
        <v>34</v>
      </c>
      <c r="O43" s="16">
        <v>35</v>
      </c>
    </row>
    <row r="44" spans="1:28" ht="12" customHeight="1">
      <c r="A44" s="186" t="s">
        <v>35</v>
      </c>
      <c r="B44" s="19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29"/>
      <c r="N44" s="17"/>
      <c r="O44" s="18"/>
    </row>
    <row r="45" spans="1:28" ht="15" customHeight="1">
      <c r="A45" s="16">
        <v>1</v>
      </c>
      <c r="B45" s="354" t="s">
        <v>36</v>
      </c>
      <c r="C45" s="134">
        <v>4.07</v>
      </c>
      <c r="D45" s="355">
        <v>0</v>
      </c>
      <c r="E45" s="355">
        <v>0</v>
      </c>
      <c r="F45" s="385">
        <f>+C45+D45-E45</f>
        <v>4.07</v>
      </c>
      <c r="G45" s="355">
        <v>0</v>
      </c>
      <c r="H45" s="356">
        <f>+F45+G45</f>
        <v>4.07</v>
      </c>
      <c r="I45" s="134">
        <v>21.92</v>
      </c>
      <c r="J45" s="355">
        <v>0</v>
      </c>
      <c r="K45" s="355">
        <v>0</v>
      </c>
      <c r="L45" s="401">
        <f>+I45+J45-K45</f>
        <v>21.92</v>
      </c>
      <c r="M45" s="134">
        <v>134.97999999999999</v>
      </c>
      <c r="N45" s="402">
        <v>0</v>
      </c>
      <c r="O45" s="385">
        <f>+M45+N45</f>
        <v>134.97999999999999</v>
      </c>
    </row>
    <row r="46" spans="1:28" ht="15.75" customHeight="1">
      <c r="A46" s="16">
        <v>2</v>
      </c>
      <c r="B46" s="354" t="s">
        <v>37</v>
      </c>
      <c r="C46" s="134">
        <v>0.37</v>
      </c>
      <c r="D46" s="355">
        <v>0</v>
      </c>
      <c r="E46" s="355">
        <v>0</v>
      </c>
      <c r="F46" s="385">
        <f>+C46+D46-E46</f>
        <v>0.37</v>
      </c>
      <c r="G46" s="355">
        <v>0</v>
      </c>
      <c r="H46" s="356">
        <f>+F46+G46</f>
        <v>0.37</v>
      </c>
      <c r="I46" s="134">
        <v>1.78</v>
      </c>
      <c r="J46" s="355">
        <v>0</v>
      </c>
      <c r="K46" s="355">
        <v>0</v>
      </c>
      <c r="L46" s="401">
        <f>+I46+J46-K46</f>
        <v>1.78</v>
      </c>
      <c r="M46" s="134">
        <v>10.95</v>
      </c>
      <c r="N46" s="402">
        <v>0</v>
      </c>
      <c r="O46" s="385">
        <f>+M46+N46</f>
        <v>10.95</v>
      </c>
    </row>
    <row r="47" spans="1:28" ht="15.75" customHeight="1">
      <c r="A47" s="16">
        <v>3</v>
      </c>
      <c r="B47" s="354" t="s">
        <v>38</v>
      </c>
      <c r="C47" s="134">
        <v>2.78</v>
      </c>
      <c r="D47" s="355">
        <v>0</v>
      </c>
      <c r="E47" s="355">
        <v>0</v>
      </c>
      <c r="F47" s="385">
        <f>+C47+D47-E47</f>
        <v>2.78</v>
      </c>
      <c r="G47" s="355">
        <v>0</v>
      </c>
      <c r="H47" s="356">
        <f>+F47+G47</f>
        <v>2.78</v>
      </c>
      <c r="I47" s="134">
        <v>3.3</v>
      </c>
      <c r="J47" s="355">
        <v>0</v>
      </c>
      <c r="K47" s="355">
        <v>0</v>
      </c>
      <c r="L47" s="401">
        <f>+I47+J47-K47</f>
        <v>3.3</v>
      </c>
      <c r="M47" s="134">
        <v>14.2</v>
      </c>
      <c r="N47" s="402">
        <v>0</v>
      </c>
      <c r="O47" s="385">
        <f>+M47+N47</f>
        <v>14.2</v>
      </c>
    </row>
    <row r="48" spans="1:28" ht="14.25" customHeight="1">
      <c r="A48" s="16">
        <v>4</v>
      </c>
      <c r="B48" s="354" t="s">
        <v>39</v>
      </c>
      <c r="C48" s="134">
        <v>19.46</v>
      </c>
      <c r="D48" s="355">
        <v>0</v>
      </c>
      <c r="E48" s="355">
        <v>0</v>
      </c>
      <c r="F48" s="385">
        <f>+C48+D48-E48</f>
        <v>19.46</v>
      </c>
      <c r="G48" s="355">
        <v>0</v>
      </c>
      <c r="H48" s="356">
        <f>+F48+G48</f>
        <v>19.46</v>
      </c>
      <c r="I48" s="134">
        <v>23.14</v>
      </c>
      <c r="J48" s="355">
        <v>0</v>
      </c>
      <c r="K48" s="355">
        <v>0</v>
      </c>
      <c r="L48" s="401">
        <f>+I48+J48-K48</f>
        <v>23.14</v>
      </c>
      <c r="M48" s="134">
        <v>99.44</v>
      </c>
      <c r="N48" s="402">
        <v>0</v>
      </c>
      <c r="O48" s="385">
        <f>+M48+N48</f>
        <v>99.44</v>
      </c>
    </row>
    <row r="49" spans="1:28" ht="13.5" customHeight="1">
      <c r="A49" s="184" t="s">
        <v>13</v>
      </c>
      <c r="B49" s="185"/>
      <c r="C49" s="134">
        <f>SUM(C45:C48)</f>
        <v>26.68</v>
      </c>
      <c r="D49" s="390">
        <f t="shared" ref="D49:O50" si="13">SUM(D45:D48)</f>
        <v>0</v>
      </c>
      <c r="E49" s="390">
        <f t="shared" si="13"/>
        <v>0</v>
      </c>
      <c r="F49" s="390">
        <f t="shared" si="13"/>
        <v>26.68</v>
      </c>
      <c r="G49" s="390">
        <v>0</v>
      </c>
      <c r="H49" s="390">
        <f t="shared" si="13"/>
        <v>26.68</v>
      </c>
      <c r="I49" s="134">
        <f>SUM(I45:I48)</f>
        <v>50.14</v>
      </c>
      <c r="J49" s="390">
        <f t="shared" si="13"/>
        <v>0</v>
      </c>
      <c r="K49" s="390">
        <f t="shared" si="13"/>
        <v>0</v>
      </c>
      <c r="L49" s="403">
        <f t="shared" si="13"/>
        <v>50.14</v>
      </c>
      <c r="M49" s="134">
        <f>SUM(M45:M48)</f>
        <v>259.56999999999994</v>
      </c>
      <c r="N49" s="390">
        <v>0</v>
      </c>
      <c r="O49" s="390">
        <f t="shared" si="13"/>
        <v>259.56999999999994</v>
      </c>
    </row>
    <row r="50" spans="1:28" s="19" customFormat="1" ht="13.5" customHeight="1">
      <c r="B50" s="82" t="s">
        <v>244</v>
      </c>
      <c r="C50" s="134">
        <v>26.68</v>
      </c>
      <c r="D50" s="390">
        <f t="shared" si="13"/>
        <v>0</v>
      </c>
      <c r="E50" s="390">
        <f t="shared" si="13"/>
        <v>0</v>
      </c>
      <c r="F50" s="390">
        <v>26.68</v>
      </c>
      <c r="G50" s="390">
        <v>0</v>
      </c>
      <c r="H50" s="390">
        <v>26.68</v>
      </c>
      <c r="I50" s="404">
        <v>50.14</v>
      </c>
      <c r="J50" s="404">
        <f t="shared" ref="J50:O50" si="14">SUM(J38+J49)</f>
        <v>0</v>
      </c>
      <c r="K50" s="404">
        <f t="shared" si="14"/>
        <v>0</v>
      </c>
      <c r="L50" s="404">
        <v>50.14</v>
      </c>
      <c r="M50" s="405">
        <f t="shared" si="14"/>
        <v>259.56999999999994</v>
      </c>
      <c r="N50" s="406">
        <f t="shared" si="14"/>
        <v>0</v>
      </c>
      <c r="O50" s="407">
        <f t="shared" si="14"/>
        <v>259.56999999999994</v>
      </c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0.5" customHeight="1">
      <c r="A51" s="186" t="s">
        <v>41</v>
      </c>
      <c r="B51" s="19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2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2" customHeight="1">
      <c r="A52" s="16">
        <v>1</v>
      </c>
      <c r="B52" s="354" t="s">
        <v>27</v>
      </c>
      <c r="C52" s="134">
        <v>1.26</v>
      </c>
      <c r="D52" s="355">
        <v>0</v>
      </c>
      <c r="E52" s="355">
        <v>0</v>
      </c>
      <c r="F52" s="356">
        <f t="shared" ref="F52:F53" si="15">+C52+D52-E52</f>
        <v>1.26</v>
      </c>
      <c r="G52" s="134">
        <v>0.09</v>
      </c>
      <c r="H52" s="356">
        <f t="shared" ref="H52:H53" si="16">+F52+G52</f>
        <v>1.35</v>
      </c>
      <c r="I52" s="134">
        <v>3.12</v>
      </c>
      <c r="J52" s="355">
        <v>0</v>
      </c>
      <c r="K52" s="355">
        <v>0</v>
      </c>
      <c r="L52" s="356">
        <f t="shared" ref="L52:L53" si="17">+I52+J52-K52</f>
        <v>3.12</v>
      </c>
      <c r="M52" s="355">
        <v>0</v>
      </c>
      <c r="N52" s="355">
        <v>0</v>
      </c>
      <c r="O52" s="356">
        <f t="shared" ref="O52:O53" si="18">+M52+N52</f>
        <v>0</v>
      </c>
    </row>
    <row r="53" spans="1:28" ht="12.75" customHeight="1">
      <c r="A53" s="16">
        <v>2</v>
      </c>
      <c r="B53" s="354" t="s">
        <v>40</v>
      </c>
      <c r="C53" s="134">
        <v>0</v>
      </c>
      <c r="D53" s="355">
        <v>0</v>
      </c>
      <c r="E53" s="355">
        <v>0</v>
      </c>
      <c r="F53" s="356">
        <f t="shared" si="15"/>
        <v>0</v>
      </c>
      <c r="G53" s="134">
        <v>0</v>
      </c>
      <c r="H53" s="356">
        <f t="shared" si="16"/>
        <v>0</v>
      </c>
      <c r="I53" s="134">
        <v>0</v>
      </c>
      <c r="J53" s="355">
        <v>0</v>
      </c>
      <c r="K53" s="355"/>
      <c r="L53" s="356">
        <f t="shared" si="17"/>
        <v>0</v>
      </c>
      <c r="M53" s="355">
        <v>0</v>
      </c>
      <c r="N53" s="355">
        <v>0</v>
      </c>
      <c r="O53" s="356">
        <f t="shared" si="18"/>
        <v>0</v>
      </c>
    </row>
    <row r="54" spans="1:28" s="19" customFormat="1" ht="12" customHeight="1">
      <c r="A54" s="184" t="s">
        <v>13</v>
      </c>
      <c r="B54" s="185"/>
      <c r="C54" s="134">
        <f t="shared" ref="C54" si="19">SUM(C52:C53)</f>
        <v>1.26</v>
      </c>
      <c r="D54" s="356">
        <f t="shared" ref="D54:O54" si="20">SUM(D52:D53)</f>
        <v>0</v>
      </c>
      <c r="E54" s="356">
        <v>0</v>
      </c>
      <c r="F54" s="356">
        <f t="shared" si="20"/>
        <v>1.26</v>
      </c>
      <c r="G54" s="134">
        <f t="shared" ref="G54" si="21">SUM(G52:G53)</f>
        <v>0.09</v>
      </c>
      <c r="H54" s="356">
        <f t="shared" si="20"/>
        <v>1.35</v>
      </c>
      <c r="I54" s="134">
        <f t="shared" ref="I54" si="22">SUM(I52:I53)</f>
        <v>3.12</v>
      </c>
      <c r="J54" s="356">
        <v>0</v>
      </c>
      <c r="K54" s="356">
        <f t="shared" si="20"/>
        <v>0</v>
      </c>
      <c r="L54" s="356">
        <f t="shared" si="20"/>
        <v>3.12</v>
      </c>
      <c r="M54" s="356">
        <f t="shared" si="20"/>
        <v>0</v>
      </c>
      <c r="N54" s="356">
        <f t="shared" si="20"/>
        <v>0</v>
      </c>
      <c r="O54" s="356">
        <f t="shared" si="20"/>
        <v>0</v>
      </c>
    </row>
    <row r="55" spans="1:28" s="19" customFormat="1" ht="12" customHeight="1">
      <c r="A55" s="186" t="s">
        <v>261</v>
      </c>
      <c r="B55" s="190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9"/>
    </row>
    <row r="56" spans="1:28" s="19" customFormat="1" ht="12" customHeight="1">
      <c r="A56" s="175">
        <v>1</v>
      </c>
      <c r="B56" s="172" t="s">
        <v>265</v>
      </c>
      <c r="C56" s="355">
        <v>0</v>
      </c>
      <c r="D56" s="355">
        <v>0</v>
      </c>
      <c r="E56" s="355">
        <v>0</v>
      </c>
      <c r="F56" s="356">
        <f t="shared" ref="F56" si="23">+C56+D56-E56</f>
        <v>0</v>
      </c>
      <c r="G56" s="355">
        <v>0</v>
      </c>
      <c r="H56" s="356">
        <v>0</v>
      </c>
      <c r="I56" s="355">
        <v>0</v>
      </c>
      <c r="J56" s="355">
        <v>0</v>
      </c>
      <c r="K56" s="355">
        <v>0</v>
      </c>
      <c r="L56" s="356">
        <v>0</v>
      </c>
      <c r="M56" s="355">
        <v>0</v>
      </c>
      <c r="N56" s="355">
        <v>0</v>
      </c>
      <c r="O56" s="356">
        <f t="shared" ref="O56" si="24">+M56+N56</f>
        <v>0</v>
      </c>
    </row>
    <row r="57" spans="1:28" s="19" customFormat="1" ht="12" customHeight="1">
      <c r="A57" s="175"/>
      <c r="B57" s="182" t="s">
        <v>55</v>
      </c>
      <c r="C57" s="355">
        <v>0</v>
      </c>
      <c r="D57" s="355">
        <v>0</v>
      </c>
      <c r="E57" s="355">
        <v>0</v>
      </c>
      <c r="F57" s="356">
        <v>0</v>
      </c>
      <c r="G57" s="355">
        <v>0</v>
      </c>
      <c r="H57" s="356">
        <v>0</v>
      </c>
      <c r="I57" s="355">
        <v>0</v>
      </c>
      <c r="J57" s="355">
        <v>0</v>
      </c>
      <c r="K57" s="355">
        <v>0</v>
      </c>
      <c r="L57" s="356">
        <v>0</v>
      </c>
      <c r="M57" s="355">
        <v>0</v>
      </c>
      <c r="N57" s="355">
        <v>0</v>
      </c>
      <c r="O57" s="356">
        <f t="shared" ref="O57" si="25">+M57+N57</f>
        <v>0</v>
      </c>
    </row>
    <row r="58" spans="1:28" ht="10.5" customHeight="1">
      <c r="A58" s="186" t="s">
        <v>42</v>
      </c>
      <c r="B58" s="19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</row>
    <row r="59" spans="1:28" ht="12" customHeight="1">
      <c r="A59" s="16">
        <v>1</v>
      </c>
      <c r="B59" s="354" t="s">
        <v>43</v>
      </c>
      <c r="C59" s="134">
        <v>0.42</v>
      </c>
      <c r="D59" s="355">
        <v>0</v>
      </c>
      <c r="E59" s="355">
        <v>0</v>
      </c>
      <c r="F59" s="356">
        <f t="shared" ref="F59:F61" si="26">+C59+D59-E59</f>
        <v>0.42</v>
      </c>
      <c r="G59" s="355">
        <v>0</v>
      </c>
      <c r="H59" s="356">
        <f t="shared" ref="H59:H61" si="27">+F59+G59</f>
        <v>0.42</v>
      </c>
      <c r="I59" s="134">
        <v>0.48</v>
      </c>
      <c r="J59" s="355">
        <v>0</v>
      </c>
      <c r="K59" s="355">
        <v>0</v>
      </c>
      <c r="L59" s="356">
        <f t="shared" ref="L59:L61" si="28">+I59+J59-K59</f>
        <v>0.48</v>
      </c>
      <c r="M59" s="355">
        <v>0</v>
      </c>
      <c r="N59" s="355">
        <v>0</v>
      </c>
      <c r="O59" s="356">
        <f t="shared" ref="O59:O61" si="29">+M59+N59</f>
        <v>0</v>
      </c>
    </row>
    <row r="60" spans="1:28" ht="15.75" customHeight="1">
      <c r="A60" s="16">
        <v>2</v>
      </c>
      <c r="B60" s="354" t="s">
        <v>44</v>
      </c>
      <c r="C60" s="134">
        <v>7.0000000000000007E-2</v>
      </c>
      <c r="D60" s="355">
        <v>0</v>
      </c>
      <c r="E60" s="355">
        <v>0</v>
      </c>
      <c r="F60" s="356">
        <f t="shared" si="26"/>
        <v>7.0000000000000007E-2</v>
      </c>
      <c r="G60" s="355">
        <v>0</v>
      </c>
      <c r="H60" s="356">
        <f t="shared" si="27"/>
        <v>7.0000000000000007E-2</v>
      </c>
      <c r="I60" s="134">
        <v>0.11</v>
      </c>
      <c r="J60" s="355">
        <v>0</v>
      </c>
      <c r="K60" s="355">
        <v>0</v>
      </c>
      <c r="L60" s="356">
        <f t="shared" si="28"/>
        <v>0.11</v>
      </c>
      <c r="M60" s="355">
        <v>0</v>
      </c>
      <c r="N60" s="355">
        <v>0</v>
      </c>
      <c r="O60" s="356">
        <f t="shared" si="29"/>
        <v>0</v>
      </c>
    </row>
    <row r="61" spans="1:28" ht="12" customHeight="1">
      <c r="A61" s="16">
        <v>3</v>
      </c>
      <c r="B61" s="354" t="s">
        <v>152</v>
      </c>
      <c r="C61" s="134">
        <v>0</v>
      </c>
      <c r="D61" s="355">
        <v>0</v>
      </c>
      <c r="E61" s="355">
        <v>0</v>
      </c>
      <c r="F61" s="356">
        <f t="shared" si="26"/>
        <v>0</v>
      </c>
      <c r="G61" s="355">
        <v>0</v>
      </c>
      <c r="H61" s="356">
        <f t="shared" si="27"/>
        <v>0</v>
      </c>
      <c r="I61" s="134">
        <v>0</v>
      </c>
      <c r="J61" s="355">
        <v>0</v>
      </c>
      <c r="K61" s="355"/>
      <c r="L61" s="356">
        <f t="shared" si="28"/>
        <v>0</v>
      </c>
      <c r="M61" s="355"/>
      <c r="N61" s="355">
        <v>0</v>
      </c>
      <c r="O61" s="356">
        <f t="shared" si="29"/>
        <v>0</v>
      </c>
    </row>
    <row r="62" spans="1:28" s="19" customFormat="1" ht="12" customHeight="1">
      <c r="A62" s="184" t="s">
        <v>13</v>
      </c>
      <c r="B62" s="185"/>
      <c r="C62" s="134">
        <f t="shared" ref="C62" si="30">SUM(C59:C61)</f>
        <v>0.49</v>
      </c>
      <c r="D62" s="356">
        <f t="shared" ref="D62:O62" si="31">SUM(D59:D61)</f>
        <v>0</v>
      </c>
      <c r="E62" s="356">
        <f t="shared" si="31"/>
        <v>0</v>
      </c>
      <c r="F62" s="356">
        <f t="shared" si="31"/>
        <v>0.49</v>
      </c>
      <c r="G62" s="356">
        <f t="shared" si="31"/>
        <v>0</v>
      </c>
      <c r="H62" s="356">
        <f t="shared" si="31"/>
        <v>0.49</v>
      </c>
      <c r="I62" s="134">
        <f t="shared" ref="I62" si="32">SUM(I59:I61)</f>
        <v>0.59</v>
      </c>
      <c r="J62" s="356">
        <f t="shared" si="31"/>
        <v>0</v>
      </c>
      <c r="K62" s="356">
        <f t="shared" si="31"/>
        <v>0</v>
      </c>
      <c r="L62" s="356">
        <f t="shared" si="31"/>
        <v>0.59</v>
      </c>
      <c r="M62" s="356">
        <f t="shared" si="31"/>
        <v>0</v>
      </c>
      <c r="N62" s="356">
        <v>0</v>
      </c>
      <c r="O62" s="356">
        <f t="shared" si="31"/>
        <v>0</v>
      </c>
    </row>
    <row r="63" spans="1:28" ht="9.75" customHeight="1">
      <c r="A63" s="186" t="s">
        <v>45</v>
      </c>
      <c r="B63" s="190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/>
    </row>
    <row r="64" spans="1:28" ht="12.75" customHeight="1">
      <c r="A64" s="16">
        <v>1</v>
      </c>
      <c r="B64" s="354" t="s">
        <v>46</v>
      </c>
      <c r="C64" s="355">
        <v>0</v>
      </c>
      <c r="D64" s="355">
        <v>0</v>
      </c>
      <c r="E64" s="355">
        <v>0</v>
      </c>
      <c r="F64" s="356">
        <v>0</v>
      </c>
      <c r="G64" s="355">
        <v>0</v>
      </c>
      <c r="H64" s="356">
        <v>0</v>
      </c>
      <c r="I64" s="355">
        <v>0</v>
      </c>
      <c r="J64" s="355">
        <v>0</v>
      </c>
      <c r="K64" s="355">
        <v>0</v>
      </c>
      <c r="L64" s="356">
        <v>0</v>
      </c>
      <c r="M64" s="355">
        <v>0</v>
      </c>
      <c r="N64" s="355">
        <v>0</v>
      </c>
      <c r="O64" s="401">
        <v>0</v>
      </c>
      <c r="P64" s="75"/>
      <c r="Q64" s="75"/>
      <c r="R64" s="75"/>
      <c r="S64" s="76"/>
      <c r="T64" s="75"/>
      <c r="U64" s="76"/>
      <c r="V64" s="75"/>
      <c r="W64" s="75"/>
      <c r="X64" s="75"/>
      <c r="Y64" s="76"/>
      <c r="Z64" s="75"/>
      <c r="AA64" s="75"/>
      <c r="AB64" s="76"/>
    </row>
    <row r="65" spans="1:28" ht="14.25" customHeight="1">
      <c r="A65" s="16">
        <v>2</v>
      </c>
      <c r="B65" s="354" t="s">
        <v>47</v>
      </c>
      <c r="C65" s="355">
        <v>0</v>
      </c>
      <c r="D65" s="355">
        <v>0</v>
      </c>
      <c r="E65" s="355">
        <v>0</v>
      </c>
      <c r="F65" s="356">
        <v>0</v>
      </c>
      <c r="G65" s="355">
        <v>0</v>
      </c>
      <c r="H65" s="356">
        <v>0</v>
      </c>
      <c r="I65" s="355">
        <v>0</v>
      </c>
      <c r="J65" s="355">
        <v>0</v>
      </c>
      <c r="K65" s="355">
        <v>0</v>
      </c>
      <c r="L65" s="356">
        <v>0</v>
      </c>
      <c r="M65" s="355">
        <v>0</v>
      </c>
      <c r="N65" s="355">
        <v>0</v>
      </c>
      <c r="O65" s="401">
        <v>0</v>
      </c>
      <c r="P65" s="75"/>
      <c r="Q65" s="75"/>
      <c r="R65" s="75"/>
      <c r="S65" s="76"/>
      <c r="T65" s="75"/>
      <c r="U65" s="76"/>
      <c r="V65" s="75"/>
      <c r="W65" s="75"/>
      <c r="X65" s="75"/>
      <c r="Y65" s="76"/>
      <c r="Z65" s="75"/>
      <c r="AA65" s="75"/>
      <c r="AB65" s="76"/>
    </row>
    <row r="66" spans="1:28" ht="11.25" customHeight="1">
      <c r="A66" s="16">
        <v>3</v>
      </c>
      <c r="B66" s="354" t="s">
        <v>48</v>
      </c>
      <c r="C66" s="134">
        <v>0.2</v>
      </c>
      <c r="D66" s="355"/>
      <c r="E66" s="355"/>
      <c r="F66" s="134">
        <v>0.2</v>
      </c>
      <c r="G66" s="355">
        <v>0</v>
      </c>
      <c r="H66" s="356">
        <f t="shared" ref="H66" si="33">+F66+G66</f>
        <v>0.2</v>
      </c>
      <c r="I66" s="134">
        <v>0.4</v>
      </c>
      <c r="J66" s="355">
        <v>0</v>
      </c>
      <c r="K66" s="355"/>
      <c r="L66" s="356">
        <f t="shared" ref="L66" si="34">+I66+J66-K66</f>
        <v>0.4</v>
      </c>
      <c r="M66" s="355">
        <v>0</v>
      </c>
      <c r="N66" s="355">
        <v>0</v>
      </c>
      <c r="O66" s="401">
        <f t="shared" ref="O66" si="35">+M66+N66</f>
        <v>0</v>
      </c>
      <c r="P66" s="75"/>
      <c r="Q66" s="75"/>
      <c r="R66" s="75"/>
      <c r="S66" s="76"/>
      <c r="T66" s="75"/>
      <c r="U66" s="76"/>
      <c r="V66" s="75"/>
      <c r="W66" s="75"/>
      <c r="X66" s="75"/>
      <c r="Y66" s="76"/>
      <c r="Z66" s="75"/>
      <c r="AA66" s="75"/>
      <c r="AB66" s="76"/>
    </row>
    <row r="67" spans="1:28" s="19" customFormat="1" ht="14.25" customHeight="1">
      <c r="A67" s="184" t="s">
        <v>13</v>
      </c>
      <c r="B67" s="185"/>
      <c r="C67" s="134">
        <f t="shared" ref="C67" si="36">SUM(C64:C66)</f>
        <v>0.2</v>
      </c>
      <c r="D67" s="384">
        <f t="shared" ref="D67:O67" si="37">SUM(D64:D66)</f>
        <v>0</v>
      </c>
      <c r="E67" s="384">
        <f t="shared" si="37"/>
        <v>0</v>
      </c>
      <c r="F67" s="134">
        <f t="shared" ref="F67" si="38">SUM(F64:F66)</f>
        <v>0.2</v>
      </c>
      <c r="G67" s="384">
        <v>0</v>
      </c>
      <c r="H67" s="384">
        <f t="shared" si="37"/>
        <v>0.2</v>
      </c>
      <c r="I67" s="134">
        <f t="shared" ref="I67" si="39">SUM(I64:I66)</f>
        <v>0.4</v>
      </c>
      <c r="J67" s="384">
        <f t="shared" si="37"/>
        <v>0</v>
      </c>
      <c r="K67" s="384">
        <f t="shared" si="37"/>
        <v>0</v>
      </c>
      <c r="L67" s="384">
        <f t="shared" si="37"/>
        <v>0.4</v>
      </c>
      <c r="M67" s="384">
        <f t="shared" si="37"/>
        <v>0</v>
      </c>
      <c r="N67" s="384">
        <v>0</v>
      </c>
      <c r="O67" s="410">
        <f t="shared" si="37"/>
        <v>0</v>
      </c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 spans="1:28" ht="12.75" customHeight="1">
      <c r="A68" s="186" t="s">
        <v>49</v>
      </c>
      <c r="B68" s="190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/>
    </row>
    <row r="69" spans="1:28" ht="13.5" customHeight="1">
      <c r="A69" s="16">
        <v>1</v>
      </c>
      <c r="B69" s="354" t="s">
        <v>50</v>
      </c>
      <c r="C69" s="134">
        <v>32.96</v>
      </c>
      <c r="D69" s="355">
        <v>0</v>
      </c>
      <c r="E69" s="355">
        <v>0</v>
      </c>
      <c r="F69" s="134">
        <v>32.96</v>
      </c>
      <c r="G69" s="355">
        <v>0</v>
      </c>
      <c r="H69" s="356">
        <f t="shared" ref="H69:H70" si="40">+F69+G69</f>
        <v>32.96</v>
      </c>
      <c r="I69" s="134">
        <v>55.35</v>
      </c>
      <c r="J69" s="355">
        <v>0</v>
      </c>
      <c r="K69" s="355">
        <v>0</v>
      </c>
      <c r="L69" s="356">
        <f t="shared" ref="L69:L70" si="41">+I69+J69-K69</f>
        <v>55.35</v>
      </c>
      <c r="M69" s="355">
        <v>0</v>
      </c>
      <c r="N69" s="355">
        <v>0</v>
      </c>
      <c r="O69" s="356">
        <f t="shared" ref="O69:O70" si="42">+M69+N69</f>
        <v>0</v>
      </c>
    </row>
    <row r="70" spans="1:28" s="19" customFormat="1" ht="13.5" customHeight="1">
      <c r="A70" s="184" t="s">
        <v>13</v>
      </c>
      <c r="B70" s="185"/>
      <c r="C70" s="134">
        <v>32.96</v>
      </c>
      <c r="D70" s="355">
        <v>0</v>
      </c>
      <c r="E70" s="355">
        <v>0</v>
      </c>
      <c r="F70" s="134">
        <v>32.96</v>
      </c>
      <c r="G70" s="355">
        <v>0</v>
      </c>
      <c r="H70" s="356">
        <f t="shared" si="40"/>
        <v>32.96</v>
      </c>
      <c r="I70" s="134">
        <v>55.35</v>
      </c>
      <c r="J70" s="355">
        <v>0</v>
      </c>
      <c r="K70" s="355">
        <v>0</v>
      </c>
      <c r="L70" s="356">
        <f t="shared" si="41"/>
        <v>55.35</v>
      </c>
      <c r="M70" s="355">
        <v>0</v>
      </c>
      <c r="N70" s="355">
        <v>0</v>
      </c>
      <c r="O70" s="356">
        <f t="shared" si="42"/>
        <v>0</v>
      </c>
    </row>
    <row r="71" spans="1:28" ht="11.25" customHeight="1">
      <c r="A71" s="186" t="s">
        <v>153</v>
      </c>
      <c r="B71" s="18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28" ht="12" customHeight="1">
      <c r="A72" s="171">
        <v>1</v>
      </c>
      <c r="B72" s="178" t="s">
        <v>259</v>
      </c>
      <c r="C72" s="138">
        <v>0.27</v>
      </c>
      <c r="D72" s="355">
        <v>0</v>
      </c>
      <c r="E72" s="355">
        <v>0</v>
      </c>
      <c r="F72" s="356">
        <f t="shared" ref="F72" si="43">+C72+D72-E72</f>
        <v>0.27</v>
      </c>
      <c r="G72" s="355">
        <v>0</v>
      </c>
      <c r="H72" s="356">
        <f t="shared" ref="H72:H73" si="44">+F72+G72</f>
        <v>0.27</v>
      </c>
      <c r="I72" s="355">
        <v>0.84</v>
      </c>
      <c r="J72" s="355">
        <v>0</v>
      </c>
      <c r="K72" s="355">
        <v>0</v>
      </c>
      <c r="L72" s="356">
        <v>2.5</v>
      </c>
      <c r="M72" s="355">
        <v>0</v>
      </c>
      <c r="N72" s="355">
        <v>0</v>
      </c>
      <c r="O72" s="356">
        <f t="shared" ref="O72:O73" si="45">+M72+N72</f>
        <v>0</v>
      </c>
    </row>
    <row r="73" spans="1:28" s="19" customFormat="1" ht="17.25" customHeight="1">
      <c r="A73" s="184" t="s">
        <v>13</v>
      </c>
      <c r="B73" s="185"/>
      <c r="C73" s="138">
        <v>0.27</v>
      </c>
      <c r="D73" s="355">
        <v>0</v>
      </c>
      <c r="E73" s="355">
        <f>E72</f>
        <v>0</v>
      </c>
      <c r="F73" s="356">
        <f>F72</f>
        <v>0.27</v>
      </c>
      <c r="G73" s="355">
        <v>0</v>
      </c>
      <c r="H73" s="356">
        <f t="shared" si="44"/>
        <v>0.27</v>
      </c>
      <c r="I73" s="355">
        <v>0.84</v>
      </c>
      <c r="J73" s="355">
        <v>0</v>
      </c>
      <c r="K73" s="355">
        <f>K72</f>
        <v>0</v>
      </c>
      <c r="L73" s="356">
        <f t="shared" ref="L73" si="46">+I73+J73-K73</f>
        <v>0.84</v>
      </c>
      <c r="M73" s="355">
        <v>0</v>
      </c>
      <c r="N73" s="355">
        <v>0</v>
      </c>
      <c r="O73" s="356">
        <f t="shared" si="45"/>
        <v>0</v>
      </c>
    </row>
    <row r="74" spans="1:28" ht="9.75" customHeight="1">
      <c r="A74" s="186" t="s">
        <v>241</v>
      </c>
      <c r="B74" s="18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28" ht="14.25" customHeight="1">
      <c r="A75" s="171">
        <v>1</v>
      </c>
      <c r="B75" s="178" t="s">
        <v>240</v>
      </c>
      <c r="C75" s="355">
        <v>0</v>
      </c>
      <c r="D75" s="355">
        <v>0</v>
      </c>
      <c r="E75" s="355">
        <v>0</v>
      </c>
      <c r="F75" s="356">
        <f>+C75+D75-E75</f>
        <v>0</v>
      </c>
      <c r="G75" s="355">
        <v>0</v>
      </c>
      <c r="H75" s="356">
        <f>+F75+G75</f>
        <v>0</v>
      </c>
      <c r="I75" s="355">
        <v>0</v>
      </c>
      <c r="J75" s="355">
        <v>0</v>
      </c>
      <c r="K75" s="355">
        <v>0</v>
      </c>
      <c r="L75" s="356">
        <f>+I75+J75-K75</f>
        <v>0</v>
      </c>
      <c r="M75" s="355">
        <v>0</v>
      </c>
      <c r="N75" s="355">
        <v>0</v>
      </c>
      <c r="O75" s="356">
        <f>+M75+N75</f>
        <v>0</v>
      </c>
    </row>
    <row r="76" spans="1:28" ht="11.25" customHeight="1">
      <c r="A76" s="184" t="s">
        <v>55</v>
      </c>
      <c r="B76" s="185"/>
      <c r="C76" s="355">
        <v>0</v>
      </c>
      <c r="D76" s="355">
        <v>0</v>
      </c>
      <c r="E76" s="355">
        <v>0</v>
      </c>
      <c r="F76" s="356">
        <f>F75</f>
        <v>0</v>
      </c>
      <c r="G76" s="355">
        <v>0</v>
      </c>
      <c r="H76" s="356">
        <f>+F76+G76</f>
        <v>0</v>
      </c>
      <c r="I76" s="355">
        <v>0</v>
      </c>
      <c r="J76" s="355">
        <v>0</v>
      </c>
      <c r="K76" s="355">
        <v>0</v>
      </c>
      <c r="L76" s="356">
        <f>+I76+J76-K76</f>
        <v>0</v>
      </c>
      <c r="M76" s="355">
        <v>0</v>
      </c>
      <c r="N76" s="355">
        <v>0</v>
      </c>
      <c r="O76" s="356">
        <f>+M76+N76</f>
        <v>0</v>
      </c>
    </row>
    <row r="77" spans="1:28" ht="15" customHeight="1">
      <c r="A77" s="184" t="s">
        <v>154</v>
      </c>
      <c r="B77" s="185"/>
      <c r="C77" s="20">
        <f>C76+C73+C70+C67+C62+C57+C54</f>
        <v>35.180000000000007</v>
      </c>
      <c r="D77" s="20">
        <f>D76+D73+D67+D62+D57+D54</f>
        <v>0</v>
      </c>
      <c r="E77" s="20">
        <f>E76+E73+E67+E62+E57+E54</f>
        <v>0</v>
      </c>
      <c r="F77" s="20">
        <f t="shared" ref="F77:O77" si="47">F76+F73+F70+F67+F62+F57+F54</f>
        <v>35.180000000000007</v>
      </c>
      <c r="G77" s="20">
        <f t="shared" si="47"/>
        <v>0.09</v>
      </c>
      <c r="H77" s="20">
        <f t="shared" si="47"/>
        <v>35.27000000000001</v>
      </c>
      <c r="I77" s="20">
        <f t="shared" si="47"/>
        <v>60.300000000000004</v>
      </c>
      <c r="J77" s="20">
        <f t="shared" si="47"/>
        <v>0</v>
      </c>
      <c r="K77" s="20">
        <f t="shared" si="47"/>
        <v>0</v>
      </c>
      <c r="L77" s="20">
        <f t="shared" si="47"/>
        <v>60.300000000000004</v>
      </c>
      <c r="M77" s="20">
        <f t="shared" si="47"/>
        <v>0</v>
      </c>
      <c r="N77" s="20">
        <f t="shared" si="47"/>
        <v>0</v>
      </c>
      <c r="O77" s="20">
        <f t="shared" si="47"/>
        <v>0</v>
      </c>
    </row>
    <row r="78" spans="1:28" ht="11.25" customHeight="1">
      <c r="A78" s="184" t="s">
        <v>155</v>
      </c>
      <c r="B78" s="185"/>
      <c r="C78" s="20">
        <f>SUM(C77+C49+C38)</f>
        <v>107.83000000000001</v>
      </c>
      <c r="D78" s="20">
        <f t="shared" ref="D78:O78" si="48">SUM(D77+D49+D38)</f>
        <v>0</v>
      </c>
      <c r="E78" s="20">
        <f t="shared" si="48"/>
        <v>0</v>
      </c>
      <c r="F78" s="20">
        <f t="shared" si="48"/>
        <v>107.83000000000001</v>
      </c>
      <c r="G78" s="20">
        <f t="shared" si="48"/>
        <v>45.860000000000007</v>
      </c>
      <c r="H78" s="20">
        <f t="shared" si="48"/>
        <v>153.69000000000003</v>
      </c>
      <c r="I78" s="20">
        <f t="shared" si="48"/>
        <v>1182.4000000000003</v>
      </c>
      <c r="J78" s="20">
        <f t="shared" si="48"/>
        <v>0</v>
      </c>
      <c r="K78" s="20">
        <f t="shared" si="48"/>
        <v>0</v>
      </c>
      <c r="L78" s="20">
        <f t="shared" si="48"/>
        <v>1182.4000000000003</v>
      </c>
      <c r="M78" s="20">
        <f t="shared" si="48"/>
        <v>259.56999999999994</v>
      </c>
      <c r="N78" s="20">
        <f t="shared" si="48"/>
        <v>0</v>
      </c>
      <c r="O78" s="20">
        <f t="shared" si="48"/>
        <v>259.56999999999994</v>
      </c>
    </row>
    <row r="79" spans="1:28" ht="9.75" customHeight="1">
      <c r="A79" s="175"/>
      <c r="B79" s="176" t="s">
        <v>248</v>
      </c>
      <c r="C79" s="20">
        <f>+C16</f>
        <v>26.69</v>
      </c>
      <c r="D79" s="20">
        <f t="shared" ref="D79:O79" si="49">+D16</f>
        <v>0</v>
      </c>
      <c r="E79" s="20">
        <f t="shared" si="49"/>
        <v>0</v>
      </c>
      <c r="F79" s="20">
        <f t="shared" si="49"/>
        <v>26.689999999999998</v>
      </c>
      <c r="G79" s="20">
        <f t="shared" si="49"/>
        <v>13.96</v>
      </c>
      <c r="H79" s="20">
        <f t="shared" si="49"/>
        <v>40.65</v>
      </c>
      <c r="I79" s="20">
        <f t="shared" si="49"/>
        <v>50.129999999999995</v>
      </c>
      <c r="J79" s="20">
        <f t="shared" si="49"/>
        <v>0</v>
      </c>
      <c r="K79" s="20">
        <f t="shared" si="49"/>
        <v>0</v>
      </c>
      <c r="L79" s="20">
        <f t="shared" si="49"/>
        <v>50.129999999999995</v>
      </c>
      <c r="M79" s="20">
        <f t="shared" si="49"/>
        <v>768.9799999999999</v>
      </c>
      <c r="N79" s="20">
        <f t="shared" si="49"/>
        <v>0</v>
      </c>
      <c r="O79" s="20">
        <f t="shared" si="49"/>
        <v>768.9799999999999</v>
      </c>
    </row>
    <row r="80" spans="1:28" ht="13.5" customHeight="1">
      <c r="A80" s="184" t="s">
        <v>156</v>
      </c>
      <c r="B80" s="185"/>
      <c r="C80" s="20">
        <f>SUM(C78+C16)</f>
        <v>134.52000000000001</v>
      </c>
      <c r="D80" s="20">
        <f t="shared" ref="D80:O80" si="50">SUM(D78+D16)</f>
        <v>0</v>
      </c>
      <c r="E80" s="20">
        <f t="shared" si="50"/>
        <v>0</v>
      </c>
      <c r="F80" s="20">
        <f t="shared" si="50"/>
        <v>134.52000000000001</v>
      </c>
      <c r="G80" s="20">
        <f t="shared" si="50"/>
        <v>59.820000000000007</v>
      </c>
      <c r="H80" s="20">
        <f t="shared" si="50"/>
        <v>194.34000000000003</v>
      </c>
      <c r="I80" s="20">
        <f t="shared" si="50"/>
        <v>1232.5300000000002</v>
      </c>
      <c r="J80" s="20">
        <f t="shared" si="50"/>
        <v>0</v>
      </c>
      <c r="K80" s="20">
        <f t="shared" si="50"/>
        <v>0</v>
      </c>
      <c r="L80" s="20">
        <f t="shared" si="50"/>
        <v>1232.5300000000002</v>
      </c>
      <c r="M80" s="20">
        <f t="shared" si="50"/>
        <v>1028.5499999999997</v>
      </c>
      <c r="N80" s="20">
        <f t="shared" si="50"/>
        <v>0</v>
      </c>
      <c r="O80" s="20">
        <f t="shared" si="50"/>
        <v>1028.5499999999997</v>
      </c>
    </row>
    <row r="81" spans="1:15" hidden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idden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>
      <c r="A83" s="411"/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</row>
    <row r="85" spans="1:15">
      <c r="L85" s="164" t="s">
        <v>271</v>
      </c>
      <c r="M85" s="164"/>
    </row>
    <row r="86" spans="1:15">
      <c r="L86" s="164" t="s">
        <v>272</v>
      </c>
      <c r="M86" s="164"/>
    </row>
  </sheetData>
  <mergeCells count="62">
    <mergeCell ref="I3:L3"/>
    <mergeCell ref="I41:I42"/>
    <mergeCell ref="J41:J42"/>
    <mergeCell ref="F41:F42"/>
    <mergeCell ref="G40:G42"/>
    <mergeCell ref="H40:H42"/>
    <mergeCell ref="I39:O39"/>
    <mergeCell ref="I40:L40"/>
    <mergeCell ref="K41:K42"/>
    <mergeCell ref="L41:L42"/>
    <mergeCell ref="M40:O40"/>
    <mergeCell ref="M41:O41"/>
    <mergeCell ref="J4:J5"/>
    <mergeCell ref="I2:O2"/>
    <mergeCell ref="A1:A6"/>
    <mergeCell ref="B1:B6"/>
    <mergeCell ref="C2:H2"/>
    <mergeCell ref="C4:C5"/>
    <mergeCell ref="M3:O3"/>
    <mergeCell ref="M4:O4"/>
    <mergeCell ref="L4:L5"/>
    <mergeCell ref="K4:K5"/>
    <mergeCell ref="E4:E5"/>
    <mergeCell ref="D4:D5"/>
    <mergeCell ref="I4:I5"/>
    <mergeCell ref="H3:H5"/>
    <mergeCell ref="G3:G5"/>
    <mergeCell ref="F4:F5"/>
    <mergeCell ref="C3:F3"/>
    <mergeCell ref="A7:B7"/>
    <mergeCell ref="A11:B11"/>
    <mergeCell ref="A12:B12"/>
    <mergeCell ref="A15:B15"/>
    <mergeCell ref="A16:B16"/>
    <mergeCell ref="A17:B17"/>
    <mergeCell ref="A38:B38"/>
    <mergeCell ref="C39:H39"/>
    <mergeCell ref="C40:F40"/>
    <mergeCell ref="A44:B44"/>
    <mergeCell ref="A39:A43"/>
    <mergeCell ref="B39:B43"/>
    <mergeCell ref="C41:C42"/>
    <mergeCell ref="D41:D42"/>
    <mergeCell ref="E41:E42"/>
    <mergeCell ref="A49:B49"/>
    <mergeCell ref="A51:B51"/>
    <mergeCell ref="A54:B54"/>
    <mergeCell ref="A58:B58"/>
    <mergeCell ref="A62:B62"/>
    <mergeCell ref="A55:B55"/>
    <mergeCell ref="A63:B63"/>
    <mergeCell ref="A67:B67"/>
    <mergeCell ref="A68:B68"/>
    <mergeCell ref="A70:B70"/>
    <mergeCell ref="A71:B71"/>
    <mergeCell ref="A83:O83"/>
    <mergeCell ref="A80:B80"/>
    <mergeCell ref="A73:B73"/>
    <mergeCell ref="A74:B74"/>
    <mergeCell ref="A76:B76"/>
    <mergeCell ref="A77:B77"/>
    <mergeCell ref="A78:B78"/>
  </mergeCells>
  <pageMargins left="0.9" right="0.3" top="0.5" bottom="0.25" header="0.3" footer="0.3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0"/>
  <sheetViews>
    <sheetView workbookViewId="0">
      <selection activeCell="A8" sqref="A8:M8"/>
    </sheetView>
  </sheetViews>
  <sheetFormatPr defaultRowHeight="14.25"/>
  <cols>
    <col min="1" max="1" width="9.42578125" style="8" customWidth="1"/>
    <col min="2" max="2" width="9.28515625" style="8" customWidth="1"/>
    <col min="3" max="3" width="11" style="8" customWidth="1"/>
    <col min="4" max="4" width="12" style="8" customWidth="1"/>
    <col min="5" max="5" width="17.42578125" style="8" customWidth="1"/>
    <col min="6" max="6" width="11.7109375" style="8" customWidth="1"/>
    <col min="7" max="7" width="13.5703125" style="8" customWidth="1"/>
    <col min="8" max="8" width="8.140625" style="8" customWidth="1"/>
    <col min="9" max="9" width="10.42578125" style="8" customWidth="1"/>
    <col min="10" max="10" width="16.7109375" style="8" customWidth="1"/>
    <col min="11" max="11" width="9.140625" style="8" customWidth="1"/>
    <col min="12" max="12" width="14" style="8" customWidth="1"/>
    <col min="13" max="13" width="19.5703125" style="8" customWidth="1"/>
    <col min="14" max="16384" width="9.140625" style="8"/>
  </cols>
  <sheetData>
    <row r="1" spans="1:13" ht="18" customHeight="1">
      <c r="A1" s="296" t="s">
        <v>0</v>
      </c>
      <c r="B1" s="339" t="s">
        <v>95</v>
      </c>
      <c r="C1" s="296" t="s">
        <v>96</v>
      </c>
      <c r="D1" s="296"/>
      <c r="E1" s="296"/>
      <c r="F1" s="296"/>
      <c r="G1" s="296"/>
      <c r="H1" s="296" t="s">
        <v>102</v>
      </c>
      <c r="I1" s="296"/>
      <c r="J1" s="296"/>
      <c r="K1" s="296"/>
      <c r="L1" s="296"/>
      <c r="M1" s="339" t="s">
        <v>108</v>
      </c>
    </row>
    <row r="2" spans="1:13" ht="49.5" customHeight="1">
      <c r="A2" s="296"/>
      <c r="B2" s="339"/>
      <c r="C2" s="297" t="s">
        <v>97</v>
      </c>
      <c r="D2" s="297" t="s">
        <v>98</v>
      </c>
      <c r="E2" s="297" t="s">
        <v>99</v>
      </c>
      <c r="F2" s="297" t="s">
        <v>100</v>
      </c>
      <c r="G2" s="297" t="s">
        <v>101</v>
      </c>
      <c r="H2" s="297" t="s">
        <v>103</v>
      </c>
      <c r="I2" s="297" t="s">
        <v>104</v>
      </c>
      <c r="J2" s="297" t="s">
        <v>105</v>
      </c>
      <c r="K2" s="297" t="s">
        <v>106</v>
      </c>
      <c r="L2" s="297" t="s">
        <v>107</v>
      </c>
      <c r="M2" s="339"/>
    </row>
    <row r="3" spans="1:13">
      <c r="A3" s="296"/>
      <c r="B3" s="16">
        <v>141</v>
      </c>
      <c r="C3" s="16">
        <v>142</v>
      </c>
      <c r="D3" s="16">
        <v>143</v>
      </c>
      <c r="E3" s="16">
        <v>144</v>
      </c>
      <c r="F3" s="16">
        <v>145</v>
      </c>
      <c r="G3" s="16">
        <v>146</v>
      </c>
      <c r="H3" s="16">
        <v>147</v>
      </c>
      <c r="I3" s="16">
        <v>148</v>
      </c>
      <c r="J3" s="16">
        <v>149</v>
      </c>
      <c r="K3" s="16">
        <v>150</v>
      </c>
      <c r="L3" s="16">
        <v>151</v>
      </c>
      <c r="M3" s="16">
        <v>152</v>
      </c>
    </row>
    <row r="4" spans="1:13">
      <c r="A4" s="340" t="s">
        <v>10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</row>
    <row r="5" spans="1:13" ht="14.25" customHeight="1">
      <c r="A5" s="16">
        <v>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3" ht="15" customHeight="1">
      <c r="A6" s="16">
        <v>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>
      <c r="A7" s="292" t="s">
        <v>55</v>
      </c>
      <c r="B7" s="16">
        <f>SUM(B5:B6)</f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f>SUM(M5:M6)</f>
        <v>0</v>
      </c>
    </row>
    <row r="8" spans="1:13">
      <c r="A8" s="341" t="s">
        <v>14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3" ht="14.25" customHeight="1">
      <c r="A9" s="16">
        <v>1</v>
      </c>
      <c r="B9" s="16">
        <v>230.24</v>
      </c>
      <c r="C9" s="16">
        <v>41.39</v>
      </c>
      <c r="D9" s="16">
        <v>0</v>
      </c>
      <c r="E9" s="16">
        <v>0.74</v>
      </c>
      <c r="F9" s="16">
        <v>0.64</v>
      </c>
      <c r="G9" s="16">
        <f>SUM(C9:F9)</f>
        <v>42.77</v>
      </c>
      <c r="H9" s="16">
        <v>0</v>
      </c>
      <c r="I9" s="16">
        <v>4.66</v>
      </c>
      <c r="J9" s="16">
        <v>0.96</v>
      </c>
      <c r="K9" s="16">
        <v>0</v>
      </c>
      <c r="L9" s="16">
        <f>SUM(I9:K9)</f>
        <v>5.62</v>
      </c>
      <c r="M9" s="16">
        <v>267.39</v>
      </c>
    </row>
    <row r="10" spans="1:13">
      <c r="A10" s="292" t="s">
        <v>55</v>
      </c>
      <c r="B10" s="16">
        <v>230.24</v>
      </c>
      <c r="C10" s="16">
        <v>41.39</v>
      </c>
      <c r="D10" s="16">
        <v>0</v>
      </c>
      <c r="E10" s="16">
        <v>0.74</v>
      </c>
      <c r="F10" s="16">
        <v>0.64</v>
      </c>
      <c r="G10" s="16">
        <f>SUM(C10:F10)</f>
        <v>42.77</v>
      </c>
      <c r="H10" s="16">
        <v>0</v>
      </c>
      <c r="I10" s="16">
        <v>4.66</v>
      </c>
      <c r="J10" s="16">
        <v>0.96</v>
      </c>
      <c r="K10" s="16">
        <v>0</v>
      </c>
      <c r="L10" s="16">
        <f>SUM(I10:K10)</f>
        <v>5.62</v>
      </c>
      <c r="M10" s="16">
        <v>267.39</v>
      </c>
    </row>
    <row r="11" spans="1:13">
      <c r="A11" s="16" t="s">
        <v>56</v>
      </c>
      <c r="B11" s="16">
        <f>B10+B7</f>
        <v>230.24</v>
      </c>
      <c r="C11" s="16">
        <f t="shared" ref="C11:M11" si="0">C10+C7</f>
        <v>41.39</v>
      </c>
      <c r="D11" s="16">
        <f t="shared" si="0"/>
        <v>0</v>
      </c>
      <c r="E11" s="16">
        <f t="shared" si="0"/>
        <v>0.74</v>
      </c>
      <c r="F11" s="16">
        <f t="shared" si="0"/>
        <v>0.64</v>
      </c>
      <c r="G11" s="16">
        <f>SUM(C11:F11)</f>
        <v>42.77</v>
      </c>
      <c r="H11" s="16">
        <f t="shared" si="0"/>
        <v>0</v>
      </c>
      <c r="I11" s="16">
        <f t="shared" si="0"/>
        <v>4.66</v>
      </c>
      <c r="J11" s="16">
        <f t="shared" si="0"/>
        <v>0.96</v>
      </c>
      <c r="K11" s="16">
        <f t="shared" si="0"/>
        <v>0</v>
      </c>
      <c r="L11" s="16">
        <f>SUM(I11:K11)</f>
        <v>5.62</v>
      </c>
      <c r="M11" s="16">
        <f t="shared" si="0"/>
        <v>267.39</v>
      </c>
    </row>
    <row r="12" spans="1:13">
      <c r="A12" s="341" t="s">
        <v>16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</row>
    <row r="13" spans="1:13" ht="15" customHeight="1">
      <c r="A13" s="16">
        <v>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f t="shared" ref="G13:G34" si="1">SUM(C13:F13)</f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f>B13+G13-L13</f>
        <v>0</v>
      </c>
    </row>
    <row r="14" spans="1:13" ht="15" customHeight="1">
      <c r="A14" s="16">
        <v>2</v>
      </c>
      <c r="B14" s="16">
        <v>3.13</v>
      </c>
      <c r="C14" s="16">
        <v>0</v>
      </c>
      <c r="D14" s="16">
        <v>0</v>
      </c>
      <c r="E14" s="16">
        <v>0.65</v>
      </c>
      <c r="F14" s="16">
        <v>0</v>
      </c>
      <c r="G14" s="16">
        <f t="shared" si="1"/>
        <v>0.65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ref="M14:M33" si="2">B14+G14-L14</f>
        <v>3.78</v>
      </c>
    </row>
    <row r="15" spans="1:13" ht="14.25" customHeight="1">
      <c r="A15" s="16">
        <v>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f t="shared" si="1"/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2"/>
        <v>0</v>
      </c>
    </row>
    <row r="16" spans="1:13" ht="15" customHeight="1">
      <c r="A16" s="16">
        <v>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f t="shared" si="1"/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2"/>
        <v>0</v>
      </c>
    </row>
    <row r="17" spans="1:13" ht="14.25" customHeight="1">
      <c r="A17" s="16">
        <v>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si="1"/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2"/>
        <v>0</v>
      </c>
    </row>
    <row r="18" spans="1:13" ht="14.25" customHeight="1">
      <c r="A18" s="16">
        <v>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1"/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2"/>
        <v>0</v>
      </c>
    </row>
    <row r="19" spans="1:13" ht="15" customHeight="1">
      <c r="A19" s="16">
        <v>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1"/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2"/>
        <v>0</v>
      </c>
    </row>
    <row r="20" spans="1:13" ht="15" customHeight="1">
      <c r="A20" s="16">
        <v>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1"/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2"/>
        <v>0</v>
      </c>
    </row>
    <row r="21" spans="1:13" ht="14.25" customHeight="1">
      <c r="A21" s="16">
        <v>11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1"/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2"/>
        <v>0</v>
      </c>
    </row>
    <row r="22" spans="1:13" ht="15" customHeight="1">
      <c r="A22" s="16">
        <v>12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1"/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4.25" customHeight="1">
      <c r="A23" s="16">
        <v>14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1"/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2"/>
        <v>0</v>
      </c>
    </row>
    <row r="24" spans="1:13" ht="15" customHeight="1">
      <c r="A24" s="16">
        <v>15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1"/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4.25" customHeight="1">
      <c r="A25" s="16">
        <v>16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f t="shared" si="1"/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2"/>
        <v>0</v>
      </c>
    </row>
    <row r="26" spans="1:13" ht="15" customHeight="1">
      <c r="A26" s="16">
        <v>17</v>
      </c>
      <c r="B26" s="16">
        <v>9.6999999999999993</v>
      </c>
      <c r="C26" s="16">
        <v>0</v>
      </c>
      <c r="D26" s="16">
        <v>0</v>
      </c>
      <c r="E26" s="16">
        <v>23.87</v>
      </c>
      <c r="F26" s="16">
        <v>0</v>
      </c>
      <c r="G26" s="16">
        <f t="shared" si="1"/>
        <v>23.87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2"/>
        <v>33.57</v>
      </c>
    </row>
    <row r="27" spans="1:13" ht="15" customHeight="1">
      <c r="A27" s="16">
        <v>20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f t="shared" si="1"/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4.25" customHeight="1">
      <c r="A28" s="16">
        <v>21</v>
      </c>
      <c r="B28" s="16">
        <v>0</v>
      </c>
      <c r="C28" s="16">
        <v>0</v>
      </c>
      <c r="D28" s="16">
        <v>0</v>
      </c>
      <c r="E28" s="16">
        <v>1</v>
      </c>
      <c r="F28" s="16">
        <v>0</v>
      </c>
      <c r="G28" s="16">
        <f t="shared" si="1"/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2"/>
        <v>1</v>
      </c>
    </row>
    <row r="29" spans="1:13">
      <c r="A29" s="16">
        <v>22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f t="shared" si="1"/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>
      <c r="A30" s="16">
        <v>23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 t="shared" si="1"/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2"/>
        <v>0</v>
      </c>
    </row>
    <row r="31" spans="1:13">
      <c r="A31" s="16">
        <v>25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si="1"/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13">
      <c r="A32" s="16">
        <v>26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1"/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2"/>
        <v>0</v>
      </c>
    </row>
    <row r="33" spans="1:13">
      <c r="A33" s="16">
        <v>27</v>
      </c>
      <c r="B33" s="16">
        <v>12.83</v>
      </c>
      <c r="C33" s="16">
        <v>0</v>
      </c>
      <c r="D33" s="16">
        <v>0</v>
      </c>
      <c r="E33" s="16">
        <v>25.52</v>
      </c>
      <c r="F33" s="16">
        <v>0</v>
      </c>
      <c r="G33" s="16">
        <f t="shared" si="1"/>
        <v>25.52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2"/>
        <v>38.35</v>
      </c>
    </row>
    <row r="34" spans="1:13">
      <c r="A34" s="292" t="s">
        <v>55</v>
      </c>
      <c r="B34" s="16">
        <f>SUM(B13:B33)</f>
        <v>25.659999999999997</v>
      </c>
      <c r="C34" s="16">
        <f t="shared" ref="C34:M34" si="3">SUM(C13:C33)</f>
        <v>0</v>
      </c>
      <c r="D34" s="16">
        <f t="shared" si="3"/>
        <v>0</v>
      </c>
      <c r="E34" s="16">
        <f t="shared" si="3"/>
        <v>51.04</v>
      </c>
      <c r="F34" s="16">
        <f t="shared" si="3"/>
        <v>0</v>
      </c>
      <c r="G34" s="16">
        <f t="shared" si="1"/>
        <v>51.04</v>
      </c>
      <c r="H34" s="16">
        <f t="shared" si="3"/>
        <v>0</v>
      </c>
      <c r="I34" s="16">
        <f t="shared" si="3"/>
        <v>0</v>
      </c>
      <c r="J34" s="16">
        <f t="shared" si="3"/>
        <v>0</v>
      </c>
      <c r="K34" s="16">
        <f t="shared" si="3"/>
        <v>0</v>
      </c>
      <c r="L34" s="16">
        <v>0</v>
      </c>
      <c r="M34" s="16">
        <f t="shared" si="3"/>
        <v>76.7</v>
      </c>
    </row>
    <row r="35" spans="1:13">
      <c r="A35" s="296" t="s">
        <v>0</v>
      </c>
      <c r="B35" s="339" t="s">
        <v>95</v>
      </c>
      <c r="C35" s="296" t="s">
        <v>96</v>
      </c>
      <c r="D35" s="296"/>
      <c r="E35" s="296"/>
      <c r="F35" s="296"/>
      <c r="G35" s="296"/>
      <c r="H35" s="296" t="s">
        <v>102</v>
      </c>
      <c r="I35" s="296"/>
      <c r="J35" s="296"/>
      <c r="K35" s="296"/>
      <c r="L35" s="296"/>
      <c r="M35" s="339" t="s">
        <v>108</v>
      </c>
    </row>
    <row r="36" spans="1:13" ht="57">
      <c r="A36" s="296"/>
      <c r="B36" s="339"/>
      <c r="C36" s="297" t="s">
        <v>97</v>
      </c>
      <c r="D36" s="297" t="s">
        <v>98</v>
      </c>
      <c r="E36" s="297" t="s">
        <v>99</v>
      </c>
      <c r="F36" s="297" t="s">
        <v>100</v>
      </c>
      <c r="G36" s="297" t="s">
        <v>101</v>
      </c>
      <c r="H36" s="297" t="s">
        <v>103</v>
      </c>
      <c r="I36" s="297" t="s">
        <v>104</v>
      </c>
      <c r="J36" s="297" t="s">
        <v>105</v>
      </c>
      <c r="K36" s="297" t="s">
        <v>106</v>
      </c>
      <c r="L36" s="297" t="s">
        <v>107</v>
      </c>
      <c r="M36" s="339"/>
    </row>
    <row r="37" spans="1:13">
      <c r="A37" s="296"/>
      <c r="B37" s="16">
        <v>141</v>
      </c>
      <c r="C37" s="16">
        <v>142</v>
      </c>
      <c r="D37" s="16">
        <v>143</v>
      </c>
      <c r="E37" s="16">
        <v>144</v>
      </c>
      <c r="F37" s="16">
        <v>145</v>
      </c>
      <c r="G37" s="16">
        <v>146</v>
      </c>
      <c r="H37" s="16">
        <v>147</v>
      </c>
      <c r="I37" s="16">
        <v>148</v>
      </c>
      <c r="J37" s="16">
        <v>149</v>
      </c>
      <c r="K37" s="16">
        <v>150</v>
      </c>
      <c r="L37" s="16">
        <v>151</v>
      </c>
      <c r="M37" s="16">
        <v>152</v>
      </c>
    </row>
    <row r="38" spans="1:13">
      <c r="A38" s="186" t="s">
        <v>57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87"/>
    </row>
    <row r="39" spans="1:13">
      <c r="A39" s="16">
        <v>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1:13">
      <c r="A40" s="16">
        <v>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1:13">
      <c r="A41" s="16">
        <v>3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</row>
    <row r="42" spans="1:13">
      <c r="A42" s="16">
        <v>4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</row>
    <row r="43" spans="1:13">
      <c r="A43" s="16">
        <v>8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</row>
    <row r="44" spans="1:13">
      <c r="A44" s="292" t="s">
        <v>55</v>
      </c>
      <c r="B44" s="16">
        <f>SUM(B39:B43)</f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f>SUM(M39:M43)</f>
        <v>0</v>
      </c>
    </row>
    <row r="45" spans="1:13">
      <c r="A45" s="186" t="s">
        <v>41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87"/>
    </row>
    <row r="46" spans="1:13">
      <c r="A46" s="16">
        <v>1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</row>
    <row r="47" spans="1:13">
      <c r="A47" s="16">
        <v>2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</row>
    <row r="48" spans="1:13">
      <c r="A48" s="292" t="s">
        <v>55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3">
      <c r="A49" s="186" t="s">
        <v>42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87"/>
    </row>
    <row r="50" spans="1:13">
      <c r="A50" s="16">
        <v>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1:13">
      <c r="A51" s="16">
        <v>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>
      <c r="A52" s="292" t="s">
        <v>55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>
      <c r="A53" s="186" t="s">
        <v>58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87"/>
    </row>
    <row r="54" spans="1:13">
      <c r="A54" s="16">
        <v>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</row>
    <row r="55" spans="1:13">
      <c r="A55" s="16">
        <v>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</row>
    <row r="56" spans="1:13">
      <c r="A56" s="16">
        <v>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</row>
    <row r="57" spans="1:13">
      <c r="A57" s="292" t="s">
        <v>55</v>
      </c>
      <c r="B57" s="16">
        <f>SUM(B54:B56)</f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</row>
    <row r="58" spans="1:13">
      <c r="A58" s="186" t="s">
        <v>59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87"/>
    </row>
    <row r="59" spans="1:13">
      <c r="A59" s="16">
        <v>1</v>
      </c>
      <c r="B59" s="16">
        <v>12.51</v>
      </c>
      <c r="C59" s="16">
        <v>0</v>
      </c>
      <c r="D59" s="16">
        <v>0</v>
      </c>
      <c r="E59" s="16">
        <v>30.15</v>
      </c>
      <c r="F59" s="16">
        <v>0</v>
      </c>
      <c r="G59" s="16">
        <v>30.15</v>
      </c>
      <c r="H59" s="16">
        <v>0</v>
      </c>
      <c r="I59" s="16">
        <v>0</v>
      </c>
      <c r="J59" s="16">
        <v>2.13</v>
      </c>
      <c r="K59" s="16">
        <v>0</v>
      </c>
      <c r="L59" s="16">
        <v>2.13</v>
      </c>
      <c r="M59" s="16">
        <v>40.53</v>
      </c>
    </row>
    <row r="60" spans="1:13">
      <c r="A60" s="292" t="s">
        <v>55</v>
      </c>
      <c r="B60" s="16">
        <v>12.51</v>
      </c>
      <c r="C60" s="16">
        <v>0</v>
      </c>
      <c r="D60" s="16">
        <v>0</v>
      </c>
      <c r="E60" s="16">
        <v>30.15</v>
      </c>
      <c r="F60" s="16">
        <v>0</v>
      </c>
      <c r="G60" s="16">
        <v>30.15</v>
      </c>
      <c r="H60" s="16">
        <v>0</v>
      </c>
      <c r="I60" s="16">
        <v>0</v>
      </c>
      <c r="J60" s="16">
        <v>2.13</v>
      </c>
      <c r="K60" s="16">
        <v>0</v>
      </c>
      <c r="L60" s="16">
        <v>2.13</v>
      </c>
      <c r="M60" s="16">
        <v>40.53</v>
      </c>
    </row>
    <row r="61" spans="1:13">
      <c r="A61" s="298" t="s">
        <v>60</v>
      </c>
      <c r="B61" s="16">
        <f>B60+B57+B52+B48+B44+B34</f>
        <v>38.169999999999995</v>
      </c>
      <c r="C61" s="16">
        <f t="shared" ref="C61:M61" si="4">C60+C57+C52+C48+C44+C34</f>
        <v>0</v>
      </c>
      <c r="D61" s="16">
        <f t="shared" si="4"/>
        <v>0</v>
      </c>
      <c r="E61" s="16">
        <f t="shared" si="4"/>
        <v>81.19</v>
      </c>
      <c r="F61" s="16">
        <f t="shared" si="4"/>
        <v>0</v>
      </c>
      <c r="G61" s="16">
        <v>81.19</v>
      </c>
      <c r="H61" s="16">
        <f t="shared" si="4"/>
        <v>0</v>
      </c>
      <c r="I61" s="16">
        <f t="shared" si="4"/>
        <v>0</v>
      </c>
      <c r="J61" s="16">
        <f t="shared" si="4"/>
        <v>2.13</v>
      </c>
      <c r="K61" s="16">
        <f t="shared" si="4"/>
        <v>0</v>
      </c>
      <c r="L61" s="16">
        <f t="shared" ref="L61" si="5">L60+L57+L52+L48+L44+L34</f>
        <v>2.13</v>
      </c>
      <c r="M61" s="16">
        <f t="shared" si="4"/>
        <v>117.23</v>
      </c>
    </row>
    <row r="62" spans="1:13">
      <c r="A62" s="186" t="s">
        <v>61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87"/>
    </row>
    <row r="63" spans="1:13">
      <c r="A63" s="16">
        <v>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</row>
    <row r="64" spans="1:13">
      <c r="A64" s="16">
        <v>2</v>
      </c>
      <c r="B64" s="16">
        <f>B11</f>
        <v>230.24</v>
      </c>
      <c r="C64" s="16">
        <f t="shared" ref="C64:M64" si="6">C11</f>
        <v>41.39</v>
      </c>
      <c r="D64" s="16">
        <f t="shared" si="6"/>
        <v>0</v>
      </c>
      <c r="E64" s="16">
        <f t="shared" si="6"/>
        <v>0.74</v>
      </c>
      <c r="F64" s="16">
        <f t="shared" si="6"/>
        <v>0.64</v>
      </c>
      <c r="G64" s="16">
        <f t="shared" si="6"/>
        <v>42.77</v>
      </c>
      <c r="H64" s="16">
        <f t="shared" si="6"/>
        <v>0</v>
      </c>
      <c r="I64" s="16">
        <f t="shared" si="6"/>
        <v>4.66</v>
      </c>
      <c r="J64" s="16">
        <f t="shared" si="6"/>
        <v>0.96</v>
      </c>
      <c r="K64" s="16">
        <f t="shared" si="6"/>
        <v>0</v>
      </c>
      <c r="L64" s="16">
        <f t="shared" si="6"/>
        <v>5.62</v>
      </c>
      <c r="M64" s="16">
        <f t="shared" si="6"/>
        <v>267.39</v>
      </c>
    </row>
    <row r="65" spans="1:13">
      <c r="A65" s="16">
        <v>3</v>
      </c>
      <c r="B65" s="16">
        <f>B61</f>
        <v>38.169999999999995</v>
      </c>
      <c r="C65" s="16">
        <f t="shared" ref="C65:M65" si="7">C61</f>
        <v>0</v>
      </c>
      <c r="D65" s="16">
        <f t="shared" si="7"/>
        <v>0</v>
      </c>
      <c r="E65" s="16">
        <f t="shared" si="7"/>
        <v>81.19</v>
      </c>
      <c r="F65" s="16">
        <f t="shared" si="7"/>
        <v>0</v>
      </c>
      <c r="G65" s="16">
        <f t="shared" si="7"/>
        <v>81.19</v>
      </c>
      <c r="H65" s="16">
        <f t="shared" si="7"/>
        <v>0</v>
      </c>
      <c r="I65" s="16">
        <f t="shared" si="7"/>
        <v>0</v>
      </c>
      <c r="J65" s="16">
        <f t="shared" si="7"/>
        <v>2.13</v>
      </c>
      <c r="K65" s="16">
        <f t="shared" si="7"/>
        <v>0</v>
      </c>
      <c r="L65" s="16">
        <f t="shared" si="7"/>
        <v>2.13</v>
      </c>
      <c r="M65" s="16">
        <f t="shared" si="7"/>
        <v>117.23</v>
      </c>
    </row>
    <row r="66" spans="1:13">
      <c r="A66" s="16">
        <v>4</v>
      </c>
      <c r="B66" s="16">
        <f>B65+B64</f>
        <v>268.41000000000003</v>
      </c>
      <c r="C66" s="16">
        <f t="shared" ref="C66:M66" si="8">C65+C64</f>
        <v>41.39</v>
      </c>
      <c r="D66" s="16">
        <f t="shared" si="8"/>
        <v>0</v>
      </c>
      <c r="E66" s="16">
        <f t="shared" si="8"/>
        <v>81.929999999999993</v>
      </c>
      <c r="F66" s="16">
        <f t="shared" si="8"/>
        <v>0.64</v>
      </c>
      <c r="G66" s="16">
        <f t="shared" si="8"/>
        <v>123.96000000000001</v>
      </c>
      <c r="H66" s="16">
        <f t="shared" si="8"/>
        <v>0</v>
      </c>
      <c r="I66" s="16">
        <f t="shared" si="8"/>
        <v>4.66</v>
      </c>
      <c r="J66" s="16">
        <f t="shared" si="8"/>
        <v>3.09</v>
      </c>
      <c r="K66" s="16">
        <f t="shared" si="8"/>
        <v>0</v>
      </c>
      <c r="L66" s="16">
        <f t="shared" si="8"/>
        <v>7.75</v>
      </c>
      <c r="M66" s="16">
        <f t="shared" si="8"/>
        <v>384.62</v>
      </c>
    </row>
    <row r="67" spans="1:1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9" spans="1:13">
      <c r="J69" s="164" t="s">
        <v>271</v>
      </c>
      <c r="K69" s="164"/>
    </row>
    <row r="70" spans="1:13">
      <c r="J70" s="164" t="s">
        <v>272</v>
      </c>
      <c r="K70" s="164"/>
    </row>
  </sheetData>
  <mergeCells count="19">
    <mergeCell ref="C1:G1"/>
    <mergeCell ref="H1:L1"/>
    <mergeCell ref="M1:M2"/>
    <mergeCell ref="B1:B2"/>
    <mergeCell ref="A1:A3"/>
    <mergeCell ref="A4:M4"/>
    <mergeCell ref="A8:M8"/>
    <mergeCell ref="A12:M12"/>
    <mergeCell ref="A35:A37"/>
    <mergeCell ref="B35:B36"/>
    <mergeCell ref="C35:G35"/>
    <mergeCell ref="H35:L35"/>
    <mergeCell ref="M35:M36"/>
    <mergeCell ref="A62:M62"/>
    <mergeCell ref="A38:M38"/>
    <mergeCell ref="A45:M45"/>
    <mergeCell ref="A49:M49"/>
    <mergeCell ref="A53:M53"/>
    <mergeCell ref="A58:M58"/>
  </mergeCells>
  <pageMargins left="0.9" right="0.3" top="0.5" bottom="0.5" header="0.3" footer="0.3"/>
  <pageSetup paperSize="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topLeftCell="A55" workbookViewId="0">
      <selection activeCell="A60" sqref="A60:O60"/>
    </sheetView>
  </sheetViews>
  <sheetFormatPr defaultRowHeight="14.25"/>
  <cols>
    <col min="1" max="1" width="9.85546875" style="8" customWidth="1"/>
    <col min="2" max="2" width="9.5703125" style="8" customWidth="1"/>
    <col min="3" max="3" width="10.5703125" style="8" customWidth="1"/>
    <col min="4" max="4" width="9.85546875" style="8" customWidth="1"/>
    <col min="5" max="5" width="10" style="8" customWidth="1"/>
    <col min="6" max="6" width="11.140625" style="8" customWidth="1"/>
    <col min="7" max="7" width="18" style="8" customWidth="1"/>
    <col min="8" max="8" width="11.140625" style="8" customWidth="1"/>
    <col min="9" max="9" width="9.28515625" style="8" customWidth="1"/>
    <col min="10" max="10" width="10.28515625" style="8" customWidth="1"/>
    <col min="11" max="11" width="10.85546875" style="8" customWidth="1"/>
    <col min="12" max="12" width="9.42578125" style="8" customWidth="1"/>
    <col min="13" max="13" width="11.28515625" style="8" customWidth="1"/>
    <col min="14" max="14" width="10.5703125" style="8" customWidth="1"/>
    <col min="15" max="15" width="10.85546875" style="8" customWidth="1"/>
    <col min="16" max="16384" width="9.140625" style="8"/>
  </cols>
  <sheetData>
    <row r="1" spans="1:15" ht="15.75" customHeight="1">
      <c r="A1" s="204" t="s">
        <v>0</v>
      </c>
      <c r="B1" s="201" t="s">
        <v>109</v>
      </c>
      <c r="C1" s="201" t="s">
        <v>110</v>
      </c>
      <c r="D1" s="201" t="s">
        <v>111</v>
      </c>
      <c r="E1" s="201" t="s">
        <v>112</v>
      </c>
      <c r="F1" s="201" t="s">
        <v>113</v>
      </c>
      <c r="G1" s="201" t="s">
        <v>114</v>
      </c>
      <c r="H1" s="273" t="s">
        <v>115</v>
      </c>
      <c r="I1" s="273"/>
      <c r="J1" s="273"/>
      <c r="K1" s="273" t="s">
        <v>119</v>
      </c>
      <c r="L1" s="273"/>
      <c r="M1" s="273"/>
      <c r="N1" s="274" t="s">
        <v>123</v>
      </c>
      <c r="O1" s="274" t="s">
        <v>124</v>
      </c>
    </row>
    <row r="2" spans="1:15" ht="48.75" customHeight="1">
      <c r="A2" s="205"/>
      <c r="B2" s="203"/>
      <c r="C2" s="203"/>
      <c r="D2" s="203"/>
      <c r="E2" s="203"/>
      <c r="F2" s="203"/>
      <c r="G2" s="203"/>
      <c r="H2" s="10" t="s">
        <v>116</v>
      </c>
      <c r="I2" s="10" t="s">
        <v>117</v>
      </c>
      <c r="J2" s="10" t="s">
        <v>118</v>
      </c>
      <c r="K2" s="10" t="s">
        <v>120</v>
      </c>
      <c r="L2" s="10" t="s">
        <v>121</v>
      </c>
      <c r="M2" s="10" t="s">
        <v>122</v>
      </c>
      <c r="N2" s="274"/>
      <c r="O2" s="274"/>
    </row>
    <row r="3" spans="1:15">
      <c r="A3" s="206"/>
      <c r="B3" s="9">
        <v>153</v>
      </c>
      <c r="C3" s="9">
        <v>154</v>
      </c>
      <c r="D3" s="9">
        <v>155</v>
      </c>
      <c r="E3" s="9">
        <v>156</v>
      </c>
      <c r="F3" s="9">
        <v>157</v>
      </c>
      <c r="G3" s="9">
        <v>158</v>
      </c>
      <c r="H3" s="9">
        <v>159</v>
      </c>
      <c r="I3" s="9">
        <v>160</v>
      </c>
      <c r="J3" s="9">
        <v>161</v>
      </c>
      <c r="K3" s="9">
        <v>162</v>
      </c>
      <c r="L3" s="9">
        <v>163</v>
      </c>
      <c r="M3" s="9">
        <v>164</v>
      </c>
      <c r="N3" s="9">
        <v>165</v>
      </c>
      <c r="O3" s="9">
        <v>166</v>
      </c>
    </row>
    <row r="4" spans="1:15">
      <c r="A4" s="275" t="s">
        <v>10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</row>
    <row r="5" spans="1:15" ht="15" customHeight="1">
      <c r="A5" s="16">
        <v>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</row>
    <row r="6" spans="1:15" ht="14.25" customHeight="1">
      <c r="A6" s="16">
        <v>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</row>
    <row r="7" spans="1:15">
      <c r="A7" s="292" t="s">
        <v>55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spans="1:15">
      <c r="A8" s="293" t="s">
        <v>14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5"/>
    </row>
    <row r="9" spans="1:15" ht="15" customHeight="1">
      <c r="A9" s="16">
        <v>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0" spans="1:15">
      <c r="A10" s="292" t="s">
        <v>55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</row>
    <row r="11" spans="1:15">
      <c r="A11" s="16" t="s">
        <v>56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</row>
    <row r="12" spans="1:15">
      <c r="A12" s="188" t="s">
        <v>16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228"/>
    </row>
    <row r="13" spans="1:15" ht="15" customHeight="1">
      <c r="A13" s="9">
        <v>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34">
        <v>1</v>
      </c>
      <c r="O13" s="134">
        <v>1</v>
      </c>
    </row>
    <row r="14" spans="1:15" ht="14.25" customHeight="1">
      <c r="A14" s="9">
        <v>2</v>
      </c>
      <c r="B14" s="162">
        <v>0</v>
      </c>
      <c r="C14" s="162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34">
        <v>31</v>
      </c>
      <c r="O14" s="134">
        <v>31</v>
      </c>
    </row>
    <row r="15" spans="1:15" ht="14.25" customHeight="1">
      <c r="A15" s="9">
        <v>3</v>
      </c>
      <c r="B15" s="162">
        <v>0</v>
      </c>
      <c r="C15" s="162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34">
        <v>6</v>
      </c>
      <c r="O15" s="134">
        <v>6</v>
      </c>
    </row>
    <row r="16" spans="1:15" ht="15" customHeight="1">
      <c r="A16" s="9">
        <v>5</v>
      </c>
      <c r="B16" s="162">
        <v>0</v>
      </c>
      <c r="C16" s="162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34">
        <v>0</v>
      </c>
      <c r="O16" s="134">
        <v>0</v>
      </c>
    </row>
    <row r="17" spans="1:15" ht="15" customHeight="1">
      <c r="A17" s="9">
        <v>6</v>
      </c>
      <c r="B17" s="162">
        <v>0</v>
      </c>
      <c r="C17" s="162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34">
        <v>0</v>
      </c>
      <c r="O17" s="134">
        <v>0</v>
      </c>
    </row>
    <row r="18" spans="1:15" ht="13.5" customHeight="1">
      <c r="A18" s="9">
        <v>7</v>
      </c>
      <c r="B18" s="162">
        <v>0</v>
      </c>
      <c r="C18" s="162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34">
        <v>0</v>
      </c>
      <c r="O18" s="134">
        <v>0</v>
      </c>
    </row>
    <row r="19" spans="1:15" ht="14.25" customHeight="1">
      <c r="A19" s="9">
        <v>8</v>
      </c>
      <c r="B19" s="162">
        <v>0</v>
      </c>
      <c r="C19" s="162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34">
        <v>1</v>
      </c>
      <c r="O19" s="134">
        <v>1</v>
      </c>
    </row>
    <row r="20" spans="1:15" ht="14.25" customHeight="1">
      <c r="A20" s="9">
        <v>9</v>
      </c>
      <c r="B20" s="162">
        <v>0</v>
      </c>
      <c r="C20" s="162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34">
        <v>4</v>
      </c>
      <c r="O20" s="134">
        <v>4</v>
      </c>
    </row>
    <row r="21" spans="1:15" ht="14.25" customHeight="1">
      <c r="A21" s="9">
        <v>11</v>
      </c>
      <c r="B21" s="162">
        <v>0</v>
      </c>
      <c r="C21" s="162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34">
        <v>2</v>
      </c>
      <c r="O21" s="134">
        <v>2</v>
      </c>
    </row>
    <row r="22" spans="1:15" ht="14.25" customHeight="1">
      <c r="A22" s="9">
        <v>12</v>
      </c>
      <c r="B22" s="162">
        <v>0</v>
      </c>
      <c r="C22" s="162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34">
        <v>0</v>
      </c>
      <c r="O22" s="134">
        <v>0</v>
      </c>
    </row>
    <row r="23" spans="1:15" ht="15" customHeight="1">
      <c r="A23" s="9">
        <v>14</v>
      </c>
      <c r="B23" s="162">
        <v>0</v>
      </c>
      <c r="C23" s="162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34">
        <v>0</v>
      </c>
      <c r="O23" s="134">
        <v>0</v>
      </c>
    </row>
    <row r="24" spans="1:15">
      <c r="A24" s="9">
        <v>15</v>
      </c>
      <c r="B24" s="162">
        <v>0</v>
      </c>
      <c r="C24" s="162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34">
        <v>1</v>
      </c>
      <c r="O24" s="134">
        <v>1</v>
      </c>
    </row>
    <row r="25" spans="1:15" ht="15" customHeight="1">
      <c r="A25" s="9">
        <v>16</v>
      </c>
      <c r="B25" s="162">
        <v>0</v>
      </c>
      <c r="C25" s="162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34">
        <v>0</v>
      </c>
      <c r="O25" s="134">
        <v>0</v>
      </c>
    </row>
    <row r="26" spans="1:15">
      <c r="A26" s="9">
        <v>17</v>
      </c>
      <c r="B26" s="162">
        <v>0</v>
      </c>
      <c r="C26" s="162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34">
        <v>75</v>
      </c>
      <c r="O26" s="134">
        <v>46</v>
      </c>
    </row>
    <row r="27" spans="1:15">
      <c r="A27" s="9">
        <v>20</v>
      </c>
      <c r="B27" s="162">
        <v>0</v>
      </c>
      <c r="C27" s="162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34">
        <v>4</v>
      </c>
      <c r="O27" s="134">
        <v>4</v>
      </c>
    </row>
    <row r="28" spans="1:15">
      <c r="A28" s="9">
        <v>21</v>
      </c>
      <c r="B28" s="162">
        <v>0</v>
      </c>
      <c r="C28" s="162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34">
        <v>8</v>
      </c>
      <c r="O28" s="134">
        <v>8</v>
      </c>
    </row>
    <row r="29" spans="1:15">
      <c r="A29" s="9">
        <v>22</v>
      </c>
      <c r="B29" s="162">
        <v>0</v>
      </c>
      <c r="C29" s="162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34">
        <v>7</v>
      </c>
      <c r="O29" s="134">
        <v>7</v>
      </c>
    </row>
    <row r="30" spans="1:15">
      <c r="A30" s="9">
        <v>23</v>
      </c>
      <c r="B30" s="9">
        <v>2</v>
      </c>
      <c r="C30" s="162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34">
        <v>8</v>
      </c>
      <c r="O30" s="134">
        <v>8</v>
      </c>
    </row>
    <row r="31" spans="1:15">
      <c r="A31" s="9">
        <v>25</v>
      </c>
      <c r="B31" s="9">
        <v>2</v>
      </c>
      <c r="C31" s="162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35">
        <v>20</v>
      </c>
      <c r="O31" s="135">
        <v>20</v>
      </c>
    </row>
    <row r="32" spans="1:15">
      <c r="A32" s="9">
        <v>27</v>
      </c>
      <c r="B32" s="9">
        <v>0</v>
      </c>
      <c r="C32" s="162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63">
        <v>5</v>
      </c>
      <c r="O32" s="163">
        <v>5</v>
      </c>
    </row>
    <row r="33" spans="1:15">
      <c r="A33" s="7" t="s">
        <v>55</v>
      </c>
      <c r="B33" s="2">
        <v>8</v>
      </c>
      <c r="C33" s="2"/>
      <c r="D33" s="2">
        <f t="shared" ref="D33:O33" si="0">SUM(D13:D32)</f>
        <v>0</v>
      </c>
      <c r="E33" s="2">
        <f t="shared" si="0"/>
        <v>0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0</v>
      </c>
      <c r="L33" s="2">
        <f t="shared" si="0"/>
        <v>0</v>
      </c>
      <c r="M33" s="2">
        <f t="shared" si="0"/>
        <v>0</v>
      </c>
      <c r="N33" s="2">
        <f t="shared" si="0"/>
        <v>173</v>
      </c>
      <c r="O33" s="2">
        <f t="shared" si="0"/>
        <v>144</v>
      </c>
    </row>
    <row r="34" spans="1:15">
      <c r="A34" s="204" t="s">
        <v>0</v>
      </c>
      <c r="B34" s="201" t="s">
        <v>109</v>
      </c>
      <c r="C34" s="201" t="s">
        <v>110</v>
      </c>
      <c r="D34" s="201" t="s">
        <v>111</v>
      </c>
      <c r="E34" s="201" t="s">
        <v>112</v>
      </c>
      <c r="F34" s="201" t="s">
        <v>113</v>
      </c>
      <c r="G34" s="201" t="s">
        <v>114</v>
      </c>
      <c r="H34" s="273" t="s">
        <v>115</v>
      </c>
      <c r="I34" s="273"/>
      <c r="J34" s="273"/>
      <c r="K34" s="273" t="s">
        <v>119</v>
      </c>
      <c r="L34" s="273"/>
      <c r="M34" s="273"/>
      <c r="N34" s="274" t="s">
        <v>123</v>
      </c>
      <c r="O34" s="274" t="s">
        <v>124</v>
      </c>
    </row>
    <row r="35" spans="1:15" ht="48.75" customHeight="1">
      <c r="A35" s="205"/>
      <c r="B35" s="203"/>
      <c r="C35" s="203"/>
      <c r="D35" s="203"/>
      <c r="E35" s="203"/>
      <c r="F35" s="203"/>
      <c r="G35" s="203"/>
      <c r="H35" s="10" t="s">
        <v>116</v>
      </c>
      <c r="I35" s="10" t="s">
        <v>117</v>
      </c>
      <c r="J35" s="10" t="s">
        <v>118</v>
      </c>
      <c r="K35" s="10" t="s">
        <v>120</v>
      </c>
      <c r="L35" s="10" t="s">
        <v>121</v>
      </c>
      <c r="M35" s="10" t="s">
        <v>122</v>
      </c>
      <c r="N35" s="274"/>
      <c r="O35" s="274"/>
    </row>
    <row r="36" spans="1:15">
      <c r="A36" s="206"/>
      <c r="B36" s="9">
        <v>153</v>
      </c>
      <c r="C36" s="9">
        <v>154</v>
      </c>
      <c r="D36" s="9">
        <v>155</v>
      </c>
      <c r="E36" s="9">
        <v>156</v>
      </c>
      <c r="F36" s="9">
        <v>157</v>
      </c>
      <c r="G36" s="9">
        <v>158</v>
      </c>
      <c r="H36" s="9">
        <v>159</v>
      </c>
      <c r="I36" s="9">
        <v>160</v>
      </c>
      <c r="J36" s="9">
        <v>161</v>
      </c>
      <c r="K36" s="9">
        <v>162</v>
      </c>
      <c r="L36" s="9">
        <v>163</v>
      </c>
      <c r="M36" s="9">
        <v>164</v>
      </c>
      <c r="N36" s="9">
        <v>165</v>
      </c>
      <c r="O36" s="9">
        <v>166</v>
      </c>
    </row>
    <row r="37" spans="1:15">
      <c r="A37" s="188" t="s">
        <v>57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228"/>
    </row>
    <row r="38" spans="1:15">
      <c r="A38" s="9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242</v>
      </c>
      <c r="O38" s="9">
        <v>0</v>
      </c>
    </row>
    <row r="39" spans="1:15">
      <c r="A39" s="9">
        <v>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22</v>
      </c>
      <c r="O39" s="9">
        <v>0</v>
      </c>
    </row>
    <row r="40" spans="1:15">
      <c r="A40" s="9">
        <v>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7</v>
      </c>
      <c r="O40" s="9">
        <v>0</v>
      </c>
    </row>
    <row r="41" spans="1:15">
      <c r="A41" s="9">
        <v>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49</v>
      </c>
      <c r="O41" s="9">
        <v>0</v>
      </c>
    </row>
    <row r="42" spans="1:15">
      <c r="A42" s="292" t="s">
        <v>55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>SUM(N38:N41)</f>
        <v>320</v>
      </c>
      <c r="O42" s="16">
        <v>0</v>
      </c>
    </row>
    <row r="43" spans="1:15">
      <c r="A43" s="186" t="s">
        <v>41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87"/>
    </row>
    <row r="44" spans="1:15">
      <c r="A44" s="16">
        <v>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3</v>
      </c>
      <c r="O44" s="16">
        <v>3</v>
      </c>
    </row>
    <row r="45" spans="1:15">
      <c r="A45" s="16">
        <v>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>
      <c r="A46" s="292" t="s">
        <v>55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3</v>
      </c>
      <c r="O46" s="16">
        <v>3</v>
      </c>
    </row>
    <row r="47" spans="1:15">
      <c r="A47" s="186" t="s">
        <v>42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87"/>
    </row>
    <row r="48" spans="1:15">
      <c r="A48" s="16">
        <v>1</v>
      </c>
      <c r="B48" s="16">
        <v>3</v>
      </c>
      <c r="C48" s="16">
        <v>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4</v>
      </c>
      <c r="O48" s="16">
        <v>4</v>
      </c>
    </row>
    <row r="49" spans="1:15">
      <c r="A49" s="16">
        <v>2</v>
      </c>
      <c r="B49" s="16">
        <v>2</v>
      </c>
      <c r="C49" s="16">
        <v>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4</v>
      </c>
      <c r="O49" s="16">
        <v>4</v>
      </c>
    </row>
    <row r="50" spans="1:15">
      <c r="A50" s="292" t="s">
        <v>55</v>
      </c>
      <c r="B50" s="16">
        <v>5</v>
      </c>
      <c r="C50" s="16">
        <v>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8</v>
      </c>
      <c r="O50" s="16">
        <v>8</v>
      </c>
    </row>
    <row r="51" spans="1:15">
      <c r="A51" s="186" t="s">
        <v>58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87"/>
    </row>
    <row r="52" spans="1:15">
      <c r="A52" s="16">
        <v>1</v>
      </c>
      <c r="B52" s="16">
        <v>10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>
      <c r="A53" s="16">
        <v>2</v>
      </c>
      <c r="B53" s="16">
        <v>15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>
      <c r="A54" s="16">
        <v>3</v>
      </c>
      <c r="B54" s="16">
        <v>5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1</v>
      </c>
    </row>
    <row r="55" spans="1:15">
      <c r="A55" s="292" t="s">
        <v>55</v>
      </c>
      <c r="B55" s="16">
        <v>30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>SUM(N52:N54)</f>
        <v>1</v>
      </c>
      <c r="O55" s="16">
        <f>SUM(O52:O54)</f>
        <v>1</v>
      </c>
    </row>
    <row r="56" spans="1:15">
      <c r="A56" s="293" t="s">
        <v>141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5"/>
    </row>
    <row r="57" spans="1:15">
      <c r="A57" s="16">
        <v>1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1</v>
      </c>
    </row>
    <row r="58" spans="1:15">
      <c r="A58" s="292" t="s">
        <v>55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</v>
      </c>
      <c r="O58" s="16">
        <v>1</v>
      </c>
    </row>
    <row r="59" spans="1:15">
      <c r="A59" s="298" t="s">
        <v>60</v>
      </c>
      <c r="B59" s="16">
        <f t="shared" ref="B59:N59" si="1">B58+B55+B50+B46+B42+B33</f>
        <v>43</v>
      </c>
      <c r="C59" s="16">
        <f t="shared" si="1"/>
        <v>2</v>
      </c>
      <c r="D59" s="16">
        <f t="shared" si="1"/>
        <v>0</v>
      </c>
      <c r="E59" s="16">
        <f t="shared" si="1"/>
        <v>0</v>
      </c>
      <c r="F59" s="16">
        <f t="shared" si="1"/>
        <v>0</v>
      </c>
      <c r="G59" s="16">
        <f t="shared" si="1"/>
        <v>0</v>
      </c>
      <c r="H59" s="16">
        <f t="shared" si="1"/>
        <v>0</v>
      </c>
      <c r="I59" s="16">
        <f t="shared" si="1"/>
        <v>0</v>
      </c>
      <c r="J59" s="16">
        <f t="shared" si="1"/>
        <v>0</v>
      </c>
      <c r="K59" s="16">
        <f t="shared" si="1"/>
        <v>0</v>
      </c>
      <c r="L59" s="16">
        <f t="shared" si="1"/>
        <v>0</v>
      </c>
      <c r="M59" s="16">
        <f t="shared" si="1"/>
        <v>0</v>
      </c>
      <c r="N59" s="16">
        <f t="shared" si="1"/>
        <v>506</v>
      </c>
      <c r="O59" s="16">
        <v>144</v>
      </c>
    </row>
    <row r="60" spans="1:15">
      <c r="A60" s="186" t="s">
        <v>61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87"/>
    </row>
    <row r="61" spans="1:15">
      <c r="A61" s="16">
        <v>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>
      <c r="A62" s="9">
        <v>2</v>
      </c>
      <c r="B62" s="9">
        <f t="shared" ref="B62:O62" si="2">B11</f>
        <v>0</v>
      </c>
      <c r="C62" s="9">
        <f t="shared" si="2"/>
        <v>0</v>
      </c>
      <c r="D62" s="9">
        <f t="shared" si="2"/>
        <v>0</v>
      </c>
      <c r="E62" s="9">
        <f t="shared" si="2"/>
        <v>0</v>
      </c>
      <c r="F62" s="9">
        <f t="shared" si="2"/>
        <v>0</v>
      </c>
      <c r="G62" s="9">
        <f t="shared" si="2"/>
        <v>0</v>
      </c>
      <c r="H62" s="9">
        <f t="shared" si="2"/>
        <v>0</v>
      </c>
      <c r="I62" s="9">
        <f t="shared" si="2"/>
        <v>0</v>
      </c>
      <c r="J62" s="9">
        <f t="shared" si="2"/>
        <v>0</v>
      </c>
      <c r="K62" s="9">
        <f t="shared" si="2"/>
        <v>0</v>
      </c>
      <c r="L62" s="9">
        <f t="shared" si="2"/>
        <v>0</v>
      </c>
      <c r="M62" s="9">
        <f t="shared" si="2"/>
        <v>0</v>
      </c>
      <c r="N62" s="9">
        <f t="shared" si="2"/>
        <v>0</v>
      </c>
      <c r="O62" s="9">
        <f t="shared" si="2"/>
        <v>0</v>
      </c>
    </row>
    <row r="63" spans="1:15">
      <c r="A63" s="9">
        <v>3</v>
      </c>
      <c r="B63" s="9">
        <f>B59</f>
        <v>43</v>
      </c>
      <c r="C63" s="9">
        <f t="shared" ref="C63:N63" si="3">C59</f>
        <v>2</v>
      </c>
      <c r="D63" s="9">
        <f t="shared" si="3"/>
        <v>0</v>
      </c>
      <c r="E63" s="9">
        <f t="shared" si="3"/>
        <v>0</v>
      </c>
      <c r="F63" s="9">
        <f t="shared" si="3"/>
        <v>0</v>
      </c>
      <c r="G63" s="9">
        <f t="shared" si="3"/>
        <v>0</v>
      </c>
      <c r="H63" s="9">
        <f t="shared" si="3"/>
        <v>0</v>
      </c>
      <c r="I63" s="9">
        <f t="shared" si="3"/>
        <v>0</v>
      </c>
      <c r="J63" s="9">
        <f t="shared" si="3"/>
        <v>0</v>
      </c>
      <c r="K63" s="9">
        <f t="shared" si="3"/>
        <v>0</v>
      </c>
      <c r="L63" s="9">
        <f t="shared" si="3"/>
        <v>0</v>
      </c>
      <c r="M63" s="9">
        <f t="shared" si="3"/>
        <v>0</v>
      </c>
      <c r="N63" s="9">
        <f t="shared" si="3"/>
        <v>506</v>
      </c>
      <c r="O63" s="9">
        <v>144</v>
      </c>
    </row>
    <row r="64" spans="1:15">
      <c r="A64" s="2">
        <v>4</v>
      </c>
      <c r="B64" s="2">
        <f>B63+B62</f>
        <v>43</v>
      </c>
      <c r="C64" s="2">
        <f t="shared" ref="C64:N64" si="4">C63+C62</f>
        <v>2</v>
      </c>
      <c r="D64" s="2">
        <f t="shared" si="4"/>
        <v>0</v>
      </c>
      <c r="E64" s="2">
        <f t="shared" si="4"/>
        <v>0</v>
      </c>
      <c r="F64" s="2">
        <f t="shared" si="4"/>
        <v>0</v>
      </c>
      <c r="G64" s="2">
        <f t="shared" si="4"/>
        <v>0</v>
      </c>
      <c r="H64" s="2">
        <f t="shared" si="4"/>
        <v>0</v>
      </c>
      <c r="I64" s="2">
        <f t="shared" si="4"/>
        <v>0</v>
      </c>
      <c r="J64" s="2">
        <f t="shared" si="4"/>
        <v>0</v>
      </c>
      <c r="K64" s="2">
        <f t="shared" si="4"/>
        <v>0</v>
      </c>
      <c r="L64" s="2">
        <f t="shared" si="4"/>
        <v>0</v>
      </c>
      <c r="M64" s="2">
        <f t="shared" si="4"/>
        <v>0</v>
      </c>
      <c r="N64" s="2">
        <f t="shared" si="4"/>
        <v>506</v>
      </c>
      <c r="O64" s="2">
        <v>144</v>
      </c>
    </row>
    <row r="67" spans="8:9">
      <c r="H67" s="164" t="s">
        <v>271</v>
      </c>
      <c r="I67" s="164"/>
    </row>
    <row r="68" spans="8:9">
      <c r="H68" s="164" t="s">
        <v>272</v>
      </c>
      <c r="I68" s="164"/>
    </row>
  </sheetData>
  <mergeCells count="31">
    <mergeCell ref="F1:F2"/>
    <mergeCell ref="H1:J1"/>
    <mergeCell ref="K1:M1"/>
    <mergeCell ref="N1:N2"/>
    <mergeCell ref="O1:O2"/>
    <mergeCell ref="G1:G2"/>
    <mergeCell ref="E1:E2"/>
    <mergeCell ref="D1:D2"/>
    <mergeCell ref="C1:C2"/>
    <mergeCell ref="B1:B2"/>
    <mergeCell ref="A1:A3"/>
    <mergeCell ref="O34:O35"/>
    <mergeCell ref="A4:O4"/>
    <mergeCell ref="A12:O12"/>
    <mergeCell ref="A8:O8"/>
    <mergeCell ref="A34:A36"/>
    <mergeCell ref="B34:B35"/>
    <mergeCell ref="C34:C35"/>
    <mergeCell ref="D34:D35"/>
    <mergeCell ref="E34:E35"/>
    <mergeCell ref="F34:F35"/>
    <mergeCell ref="G34:G35"/>
    <mergeCell ref="H34:J34"/>
    <mergeCell ref="K34:M34"/>
    <mergeCell ref="N34:N35"/>
    <mergeCell ref="A47:O47"/>
    <mergeCell ref="A51:O51"/>
    <mergeCell ref="A60:O60"/>
    <mergeCell ref="A56:O56"/>
    <mergeCell ref="A37:O37"/>
    <mergeCell ref="A43:O43"/>
  </mergeCells>
  <pageMargins left="0.9" right="0.3" top="0.5" bottom="0.5" header="0.3" footer="0.3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3"/>
  <sheetViews>
    <sheetView tabSelected="1" topLeftCell="A43" workbookViewId="0">
      <selection activeCell="A61" sqref="A61:N61"/>
    </sheetView>
  </sheetViews>
  <sheetFormatPr defaultRowHeight="14.25"/>
  <cols>
    <col min="1" max="1" width="9.7109375" style="8" customWidth="1"/>
    <col min="2" max="2" width="10.42578125" style="8" customWidth="1"/>
    <col min="3" max="3" width="11.42578125" style="8" customWidth="1"/>
    <col min="4" max="5" width="11" style="8" customWidth="1"/>
    <col min="6" max="6" width="10.140625" style="8" customWidth="1"/>
    <col min="7" max="7" width="11" style="8" customWidth="1"/>
    <col min="8" max="8" width="10.5703125" style="8" customWidth="1"/>
    <col min="9" max="9" width="10.7109375" style="8" customWidth="1"/>
    <col min="10" max="10" width="12" style="8" customWidth="1"/>
    <col min="11" max="12" width="11" style="8" customWidth="1"/>
    <col min="13" max="13" width="13.140625" style="8" customWidth="1"/>
    <col min="14" max="14" width="18.85546875" style="8" customWidth="1"/>
    <col min="15" max="16384" width="9.140625" style="8"/>
  </cols>
  <sheetData>
    <row r="1" spans="1:14">
      <c r="A1" s="296" t="s">
        <v>0</v>
      </c>
      <c r="B1" s="296" t="s">
        <v>125</v>
      </c>
      <c r="C1" s="296"/>
      <c r="D1" s="296"/>
      <c r="E1" s="296" t="s">
        <v>129</v>
      </c>
      <c r="F1" s="296"/>
      <c r="G1" s="296"/>
      <c r="H1" s="296" t="s">
        <v>130</v>
      </c>
      <c r="I1" s="296"/>
      <c r="J1" s="296"/>
      <c r="K1" s="296" t="s">
        <v>131</v>
      </c>
      <c r="L1" s="296"/>
      <c r="M1" s="296"/>
      <c r="N1" s="296" t="s">
        <v>132</v>
      </c>
    </row>
    <row r="2" spans="1:14" ht="34.5" customHeight="1">
      <c r="A2" s="296"/>
      <c r="B2" s="16" t="s">
        <v>126</v>
      </c>
      <c r="C2" s="16" t="s">
        <v>127</v>
      </c>
      <c r="D2" s="297" t="s">
        <v>128</v>
      </c>
      <c r="E2" s="16" t="s">
        <v>126</v>
      </c>
      <c r="F2" s="16" t="s">
        <v>127</v>
      </c>
      <c r="G2" s="297" t="s">
        <v>133</v>
      </c>
      <c r="H2" s="16" t="s">
        <v>126</v>
      </c>
      <c r="I2" s="16" t="s">
        <v>127</v>
      </c>
      <c r="J2" s="297" t="s">
        <v>134</v>
      </c>
      <c r="K2" s="16" t="s">
        <v>126</v>
      </c>
      <c r="L2" s="16" t="s">
        <v>127</v>
      </c>
      <c r="M2" s="297" t="s">
        <v>135</v>
      </c>
      <c r="N2" s="296"/>
    </row>
    <row r="3" spans="1:14">
      <c r="A3" s="296"/>
      <c r="B3" s="16">
        <v>167</v>
      </c>
      <c r="C3" s="16">
        <v>168</v>
      </c>
      <c r="D3" s="16">
        <v>169</v>
      </c>
      <c r="E3" s="16">
        <v>170</v>
      </c>
      <c r="F3" s="16">
        <v>171</v>
      </c>
      <c r="G3" s="16">
        <v>172</v>
      </c>
      <c r="H3" s="16">
        <v>173</v>
      </c>
      <c r="I3" s="16">
        <v>174</v>
      </c>
      <c r="J3" s="16">
        <v>175</v>
      </c>
      <c r="K3" s="16">
        <v>176</v>
      </c>
      <c r="L3" s="16">
        <v>177</v>
      </c>
      <c r="M3" s="16">
        <v>178</v>
      </c>
      <c r="N3" s="16">
        <v>179</v>
      </c>
    </row>
    <row r="4" spans="1:14">
      <c r="A4" s="293" t="s">
        <v>10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>
      <c r="A5" s="16">
        <v>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</row>
    <row r="6" spans="1:14">
      <c r="A6" s="16">
        <v>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/>
    </row>
    <row r="7" spans="1:14">
      <c r="A7" s="292" t="s">
        <v>55</v>
      </c>
      <c r="B7" s="16">
        <f>SUM(B5:B6)</f>
        <v>0</v>
      </c>
      <c r="C7" s="16">
        <f t="shared" ref="C7:M7" si="0">SUM(C5:C6)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v>0</v>
      </c>
      <c r="M7" s="16">
        <f t="shared" si="0"/>
        <v>0</v>
      </c>
      <c r="N7" s="16"/>
    </row>
    <row r="8" spans="1:14">
      <c r="A8" s="293" t="s">
        <v>14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5"/>
    </row>
    <row r="9" spans="1:14">
      <c r="A9" s="16" t="s">
        <v>270</v>
      </c>
      <c r="B9" s="16" t="s">
        <v>270</v>
      </c>
      <c r="C9" s="16">
        <v>0</v>
      </c>
      <c r="D9" s="16" t="s">
        <v>270</v>
      </c>
      <c r="E9" s="16" t="s">
        <v>270</v>
      </c>
      <c r="F9" s="16">
        <v>0</v>
      </c>
      <c r="G9" s="16" t="s">
        <v>270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/>
    </row>
    <row r="10" spans="1:14">
      <c r="A10" s="16">
        <v>7.0000000000000007E-2</v>
      </c>
      <c r="B10" s="16">
        <v>7.0000000000000007E-2</v>
      </c>
      <c r="C10" s="16">
        <v>0</v>
      </c>
      <c r="D10" s="16">
        <v>7.0000000000000007E-2</v>
      </c>
      <c r="E10" s="16">
        <v>7.0000000000000007E-2</v>
      </c>
      <c r="F10" s="16">
        <v>0</v>
      </c>
      <c r="G10" s="16">
        <v>7.0000000000000007E-2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/>
    </row>
    <row r="11" spans="1:14">
      <c r="A11" s="16" t="e">
        <f>A10+A7</f>
        <v>#VALUE!</v>
      </c>
      <c r="B11" s="16">
        <f>B10+B7</f>
        <v>7.0000000000000007E-2</v>
      </c>
      <c r="C11" s="16">
        <v>0</v>
      </c>
      <c r="D11" s="16">
        <f>D10+D7</f>
        <v>7.0000000000000007E-2</v>
      </c>
      <c r="E11" s="16">
        <f>E10+E7</f>
        <v>7.0000000000000007E-2</v>
      </c>
      <c r="F11" s="16">
        <v>0</v>
      </c>
      <c r="G11" s="16">
        <f>G10+G7</f>
        <v>7.0000000000000007E-2</v>
      </c>
      <c r="H11" s="16">
        <f t="shared" ref="H11:M11" si="1">H10+H7</f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/>
    </row>
    <row r="12" spans="1:14">
      <c r="A12" s="186" t="s">
        <v>16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87"/>
    </row>
    <row r="13" spans="1:14">
      <c r="A13" s="16">
        <v>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6"/>
    </row>
    <row r="14" spans="1:14">
      <c r="A14" s="16">
        <v>2</v>
      </c>
      <c r="B14" s="41">
        <v>0.05</v>
      </c>
      <c r="C14" s="41">
        <v>0</v>
      </c>
      <c r="D14" s="41">
        <v>0.05</v>
      </c>
      <c r="E14" s="41">
        <v>0.05</v>
      </c>
      <c r="F14" s="41">
        <v>0</v>
      </c>
      <c r="G14" s="41">
        <v>0.05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6"/>
    </row>
    <row r="15" spans="1:14">
      <c r="A15" s="16">
        <v>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6"/>
    </row>
    <row r="16" spans="1:14">
      <c r="A16" s="16">
        <v>5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16"/>
    </row>
    <row r="17" spans="1:14">
      <c r="A17" s="16">
        <v>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16"/>
    </row>
    <row r="18" spans="1:14">
      <c r="A18" s="16">
        <v>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16"/>
    </row>
    <row r="19" spans="1:14">
      <c r="A19" s="16">
        <v>8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16"/>
    </row>
    <row r="20" spans="1:14">
      <c r="A20" s="16">
        <v>9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6"/>
    </row>
    <row r="21" spans="1:14">
      <c r="A21" s="16">
        <v>11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6"/>
    </row>
    <row r="22" spans="1:14">
      <c r="A22" s="16">
        <v>12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6"/>
    </row>
    <row r="23" spans="1:14">
      <c r="A23" s="16">
        <v>14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16"/>
    </row>
    <row r="24" spans="1:14">
      <c r="A24" s="16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16"/>
    </row>
    <row r="25" spans="1:14">
      <c r="A25" s="16">
        <v>16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16"/>
    </row>
    <row r="26" spans="1:14">
      <c r="A26" s="16">
        <v>17</v>
      </c>
      <c r="B26" s="41">
        <v>0.2</v>
      </c>
      <c r="C26" s="41">
        <v>0</v>
      </c>
      <c r="D26" s="41">
        <v>0.2</v>
      </c>
      <c r="E26" s="41">
        <v>0.2</v>
      </c>
      <c r="F26" s="41">
        <v>0</v>
      </c>
      <c r="G26" s="41">
        <v>0.2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16"/>
    </row>
    <row r="27" spans="1:14">
      <c r="A27" s="16">
        <v>20</v>
      </c>
      <c r="B27" s="41">
        <v>7.0000000000000007E-2</v>
      </c>
      <c r="C27" s="41">
        <v>0</v>
      </c>
      <c r="D27" s="41">
        <v>7.0000000000000007E-2</v>
      </c>
      <c r="E27" s="41">
        <v>7.0000000000000007E-2</v>
      </c>
      <c r="F27" s="41">
        <v>0</v>
      </c>
      <c r="G27" s="41">
        <v>7.0000000000000007E-2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16"/>
    </row>
    <row r="28" spans="1:14">
      <c r="A28" s="16">
        <v>21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6"/>
    </row>
    <row r="29" spans="1:14">
      <c r="A29" s="16">
        <v>22</v>
      </c>
      <c r="B29" s="41">
        <v>0.2</v>
      </c>
      <c r="C29" s="41">
        <v>0</v>
      </c>
      <c r="D29" s="41">
        <v>0.2</v>
      </c>
      <c r="E29" s="41">
        <v>0.2</v>
      </c>
      <c r="F29" s="41">
        <v>0</v>
      </c>
      <c r="G29" s="41">
        <v>0.2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16"/>
    </row>
    <row r="30" spans="1:14">
      <c r="A30" s="16">
        <v>23</v>
      </c>
      <c r="B30" s="41">
        <v>0.02</v>
      </c>
      <c r="C30" s="41">
        <v>0</v>
      </c>
      <c r="D30" s="41">
        <v>0.02</v>
      </c>
      <c r="E30" s="41">
        <v>0.02</v>
      </c>
      <c r="F30" s="41">
        <v>0</v>
      </c>
      <c r="G30" s="41">
        <v>0.02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16"/>
    </row>
    <row r="31" spans="1:14">
      <c r="A31" s="16">
        <v>25</v>
      </c>
      <c r="B31" s="41">
        <v>0</v>
      </c>
      <c r="C31" s="41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16"/>
    </row>
    <row r="32" spans="1:14">
      <c r="A32" s="16">
        <v>27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16"/>
    </row>
    <row r="33" spans="1:14" ht="74.25" customHeight="1">
      <c r="A33" s="292" t="s">
        <v>55</v>
      </c>
      <c r="B33" s="16">
        <v>0.54</v>
      </c>
      <c r="C33" s="16">
        <v>0</v>
      </c>
      <c r="D33" s="16">
        <v>0.54</v>
      </c>
      <c r="E33" s="16">
        <v>0.54</v>
      </c>
      <c r="F33" s="16">
        <v>0</v>
      </c>
      <c r="G33" s="16">
        <v>0.54</v>
      </c>
      <c r="H33" s="16">
        <v>0</v>
      </c>
      <c r="I33" s="16">
        <v>0</v>
      </c>
      <c r="J33" s="16">
        <v>0</v>
      </c>
      <c r="K33" s="16">
        <f>SUM(K13:K32)</f>
        <v>0</v>
      </c>
      <c r="L33" s="16">
        <f>SUM(L13:L32)</f>
        <v>0</v>
      </c>
      <c r="M33" s="16">
        <f>SUM(M13:M32)</f>
        <v>0</v>
      </c>
      <c r="N33" s="16"/>
    </row>
    <row r="34" spans="1:14">
      <c r="A34" s="296" t="s">
        <v>0</v>
      </c>
      <c r="B34" s="296" t="s">
        <v>125</v>
      </c>
      <c r="C34" s="296"/>
      <c r="D34" s="296"/>
      <c r="E34" s="296" t="s">
        <v>129</v>
      </c>
      <c r="F34" s="296"/>
      <c r="G34" s="296"/>
      <c r="H34" s="296" t="s">
        <v>130</v>
      </c>
      <c r="I34" s="296"/>
      <c r="J34" s="296"/>
      <c r="K34" s="296" t="s">
        <v>131</v>
      </c>
      <c r="L34" s="296"/>
      <c r="M34" s="296"/>
      <c r="N34" s="296" t="s">
        <v>132</v>
      </c>
    </row>
    <row r="35" spans="1:14" ht="28.5">
      <c r="A35" s="296"/>
      <c r="B35" s="16" t="s">
        <v>126</v>
      </c>
      <c r="C35" s="16" t="s">
        <v>127</v>
      </c>
      <c r="D35" s="297" t="s">
        <v>128</v>
      </c>
      <c r="E35" s="16" t="s">
        <v>126</v>
      </c>
      <c r="F35" s="16" t="s">
        <v>127</v>
      </c>
      <c r="G35" s="297" t="s">
        <v>133</v>
      </c>
      <c r="H35" s="16" t="s">
        <v>126</v>
      </c>
      <c r="I35" s="16" t="s">
        <v>127</v>
      </c>
      <c r="J35" s="297" t="s">
        <v>134</v>
      </c>
      <c r="K35" s="16" t="s">
        <v>126</v>
      </c>
      <c r="L35" s="16" t="s">
        <v>127</v>
      </c>
      <c r="M35" s="297" t="s">
        <v>135</v>
      </c>
      <c r="N35" s="296"/>
    </row>
    <row r="36" spans="1:14">
      <c r="A36" s="296"/>
      <c r="B36" s="16">
        <v>167</v>
      </c>
      <c r="C36" s="16">
        <v>168</v>
      </c>
      <c r="D36" s="16">
        <v>169</v>
      </c>
      <c r="E36" s="16">
        <v>170</v>
      </c>
      <c r="F36" s="16">
        <v>171</v>
      </c>
      <c r="G36" s="16">
        <v>172</v>
      </c>
      <c r="H36" s="16">
        <v>173</v>
      </c>
      <c r="I36" s="16">
        <v>174</v>
      </c>
      <c r="J36" s="16">
        <v>175</v>
      </c>
      <c r="K36" s="16">
        <v>176</v>
      </c>
      <c r="L36" s="16">
        <v>177</v>
      </c>
      <c r="M36" s="16">
        <v>178</v>
      </c>
      <c r="N36" s="16">
        <v>179</v>
      </c>
    </row>
    <row r="37" spans="1:14">
      <c r="A37" s="186" t="s">
        <v>57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87"/>
    </row>
    <row r="38" spans="1:14">
      <c r="A38" s="16">
        <v>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/>
    </row>
    <row r="39" spans="1:14">
      <c r="A39" s="16">
        <v>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/>
    </row>
    <row r="40" spans="1:14">
      <c r="A40" s="16">
        <v>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/>
    </row>
    <row r="41" spans="1:14">
      <c r="A41" s="16">
        <v>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/>
    </row>
    <row r="42" spans="1:14">
      <c r="A42" s="16">
        <v>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/>
    </row>
    <row r="43" spans="1:14">
      <c r="A43" s="292" t="s">
        <v>55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/>
    </row>
    <row r="44" spans="1:14">
      <c r="A44" s="186" t="s">
        <v>41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87"/>
    </row>
    <row r="45" spans="1:14">
      <c r="A45" s="16">
        <v>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/>
    </row>
    <row r="46" spans="1:14">
      <c r="A46" s="16">
        <v>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/>
    </row>
    <row r="47" spans="1:14">
      <c r="A47" s="292" t="s">
        <v>55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/>
    </row>
    <row r="48" spans="1:14">
      <c r="A48" s="186" t="s">
        <v>42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87"/>
    </row>
    <row r="49" spans="1:14">
      <c r="A49" s="16">
        <v>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/>
    </row>
    <row r="50" spans="1:14">
      <c r="A50" s="16">
        <v>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/>
    </row>
    <row r="51" spans="1:14">
      <c r="A51" s="292" t="s">
        <v>55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/>
    </row>
    <row r="52" spans="1:14">
      <c r="A52" s="186" t="s">
        <v>58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87"/>
    </row>
    <row r="53" spans="1:14">
      <c r="A53" s="16">
        <v>1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/>
    </row>
    <row r="54" spans="1:14">
      <c r="A54" s="16">
        <v>2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/>
    </row>
    <row r="55" spans="1:14">
      <c r="A55" s="16">
        <v>3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/>
    </row>
    <row r="56" spans="1:14">
      <c r="A56" s="292" t="s">
        <v>55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/>
    </row>
    <row r="57" spans="1:14">
      <c r="A57" s="293" t="s">
        <v>51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5"/>
    </row>
    <row r="58" spans="1:14">
      <c r="A58" s="16">
        <v>1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/>
    </row>
    <row r="59" spans="1:14">
      <c r="A59" s="292" t="s">
        <v>55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/>
    </row>
    <row r="60" spans="1:14">
      <c r="A60" s="298" t="s">
        <v>60</v>
      </c>
      <c r="B60" s="16">
        <f>B59+B56+B51+B47+B43+B33</f>
        <v>0.54</v>
      </c>
      <c r="C60" s="16">
        <f t="shared" ref="C60:M60" si="2">C59+C56+C51+C47+C43+C33</f>
        <v>0</v>
      </c>
      <c r="D60" s="16">
        <f t="shared" si="2"/>
        <v>0.54</v>
      </c>
      <c r="E60" s="16">
        <f t="shared" si="2"/>
        <v>0.54</v>
      </c>
      <c r="F60" s="16">
        <f t="shared" si="2"/>
        <v>0</v>
      </c>
      <c r="G60" s="16">
        <f t="shared" si="2"/>
        <v>0.54</v>
      </c>
      <c r="H60" s="16">
        <f t="shared" si="2"/>
        <v>0</v>
      </c>
      <c r="I60" s="16">
        <f t="shared" si="2"/>
        <v>0</v>
      </c>
      <c r="J60" s="16">
        <f t="shared" si="2"/>
        <v>0</v>
      </c>
      <c r="K60" s="16">
        <f t="shared" si="2"/>
        <v>0</v>
      </c>
      <c r="L60" s="16">
        <f t="shared" si="2"/>
        <v>0</v>
      </c>
      <c r="M60" s="16">
        <f t="shared" si="2"/>
        <v>0</v>
      </c>
      <c r="N60" s="16"/>
    </row>
    <row r="61" spans="1:14">
      <c r="A61" s="186" t="s">
        <v>61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87"/>
    </row>
    <row r="62" spans="1:14">
      <c r="A62" s="16">
        <v>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/>
    </row>
    <row r="63" spans="1:14">
      <c r="A63" s="16">
        <v>2</v>
      </c>
      <c r="B63" s="16">
        <f t="shared" ref="B63:M63" si="3">B11</f>
        <v>7.0000000000000007E-2</v>
      </c>
      <c r="C63" s="16">
        <f t="shared" si="3"/>
        <v>0</v>
      </c>
      <c r="D63" s="16">
        <f t="shared" si="3"/>
        <v>7.0000000000000007E-2</v>
      </c>
      <c r="E63" s="16">
        <f t="shared" si="3"/>
        <v>7.0000000000000007E-2</v>
      </c>
      <c r="F63" s="16">
        <f t="shared" si="3"/>
        <v>0</v>
      </c>
      <c r="G63" s="16">
        <f t="shared" si="3"/>
        <v>7.0000000000000007E-2</v>
      </c>
      <c r="H63" s="16">
        <f t="shared" si="3"/>
        <v>0</v>
      </c>
      <c r="I63" s="16">
        <f t="shared" si="3"/>
        <v>0</v>
      </c>
      <c r="J63" s="16">
        <f t="shared" si="3"/>
        <v>0</v>
      </c>
      <c r="K63" s="16">
        <f t="shared" si="3"/>
        <v>0</v>
      </c>
      <c r="L63" s="16">
        <f t="shared" si="3"/>
        <v>0</v>
      </c>
      <c r="M63" s="16">
        <f t="shared" si="3"/>
        <v>0</v>
      </c>
      <c r="N63" s="16"/>
    </row>
    <row r="64" spans="1:14">
      <c r="A64" s="16">
        <v>3</v>
      </c>
      <c r="B64" s="16">
        <f>B60</f>
        <v>0.54</v>
      </c>
      <c r="C64" s="16">
        <f t="shared" ref="C64:M64" si="4">C60</f>
        <v>0</v>
      </c>
      <c r="D64" s="16">
        <f t="shared" si="4"/>
        <v>0.54</v>
      </c>
      <c r="E64" s="16">
        <f t="shared" si="4"/>
        <v>0.54</v>
      </c>
      <c r="F64" s="16">
        <f t="shared" si="4"/>
        <v>0</v>
      </c>
      <c r="G64" s="16">
        <f t="shared" si="4"/>
        <v>0.54</v>
      </c>
      <c r="H64" s="16">
        <f t="shared" si="4"/>
        <v>0</v>
      </c>
      <c r="I64" s="16">
        <f t="shared" si="4"/>
        <v>0</v>
      </c>
      <c r="J64" s="16">
        <f t="shared" si="4"/>
        <v>0</v>
      </c>
      <c r="K64" s="16">
        <f t="shared" si="4"/>
        <v>0</v>
      </c>
      <c r="L64" s="16">
        <f t="shared" si="4"/>
        <v>0</v>
      </c>
      <c r="M64" s="16">
        <f t="shared" si="4"/>
        <v>0</v>
      </c>
      <c r="N64" s="16"/>
    </row>
    <row r="65" spans="1:14">
      <c r="A65" s="16">
        <v>4</v>
      </c>
      <c r="B65" s="16">
        <f>B64+B63</f>
        <v>0.6100000000000001</v>
      </c>
      <c r="C65" s="16">
        <f t="shared" ref="C65:M65" si="5">C64+C63</f>
        <v>0</v>
      </c>
      <c r="D65" s="16">
        <f t="shared" si="5"/>
        <v>0.6100000000000001</v>
      </c>
      <c r="E65" s="16">
        <f t="shared" si="5"/>
        <v>0.6100000000000001</v>
      </c>
      <c r="F65" s="16">
        <f t="shared" si="5"/>
        <v>0</v>
      </c>
      <c r="G65" s="16">
        <f t="shared" si="5"/>
        <v>0.6100000000000001</v>
      </c>
      <c r="H65" s="16">
        <f t="shared" si="5"/>
        <v>0</v>
      </c>
      <c r="I65" s="16">
        <f t="shared" si="5"/>
        <v>0</v>
      </c>
      <c r="J65" s="16">
        <f t="shared" si="5"/>
        <v>0</v>
      </c>
      <c r="K65" s="16">
        <f t="shared" si="5"/>
        <v>0</v>
      </c>
      <c r="L65" s="16">
        <f t="shared" si="5"/>
        <v>0</v>
      </c>
      <c r="M65" s="16">
        <f t="shared" si="5"/>
        <v>0</v>
      </c>
      <c r="N65" s="16"/>
    </row>
    <row r="69" spans="1:14">
      <c r="I69" s="164" t="s">
        <v>271</v>
      </c>
      <c r="J69" s="164"/>
    </row>
    <row r="70" spans="1:14">
      <c r="I70" s="164" t="s">
        <v>272</v>
      </c>
      <c r="J70" s="164"/>
    </row>
    <row r="72" spans="1:14">
      <c r="J72" s="166"/>
      <c r="K72" s="166"/>
    </row>
    <row r="73" spans="1:14">
      <c r="J73" s="166"/>
      <c r="K73" s="166"/>
    </row>
  </sheetData>
  <mergeCells count="21">
    <mergeCell ref="A1:A3"/>
    <mergeCell ref="B1:D1"/>
    <mergeCell ref="E1:G1"/>
    <mergeCell ref="H1:J1"/>
    <mergeCell ref="K1:M1"/>
    <mergeCell ref="N1:N2"/>
    <mergeCell ref="A61:N61"/>
    <mergeCell ref="A4:N4"/>
    <mergeCell ref="A8:N8"/>
    <mergeCell ref="A12:N12"/>
    <mergeCell ref="A34:A36"/>
    <mergeCell ref="B34:D34"/>
    <mergeCell ref="E34:G34"/>
    <mergeCell ref="H34:J34"/>
    <mergeCell ref="K34:M34"/>
    <mergeCell ref="N34:N35"/>
    <mergeCell ref="A37:N37"/>
    <mergeCell ref="A44:N44"/>
    <mergeCell ref="A48:N48"/>
    <mergeCell ref="A52:N52"/>
    <mergeCell ref="A57:N57"/>
  </mergeCells>
  <pageMargins left="0.9" right="0.3" top="0.5" bottom="0.5" header="0.3" footer="0.3"/>
  <pageSetup paperSize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selection activeCell="D36" sqref="D36"/>
    </sheetView>
  </sheetViews>
  <sheetFormatPr defaultRowHeight="15"/>
  <cols>
    <col min="1" max="1" width="8.28515625" customWidth="1"/>
    <col min="2" max="2" width="45.28515625" customWidth="1"/>
    <col min="3" max="3" width="25.28515625" customWidth="1"/>
    <col min="4" max="4" width="27" customWidth="1"/>
    <col min="5" max="5" width="23" customWidth="1"/>
    <col min="6" max="6" width="25.140625" customWidth="1"/>
  </cols>
  <sheetData>
    <row r="1" spans="1:6" ht="18">
      <c r="A1" s="283" t="s">
        <v>269</v>
      </c>
      <c r="B1" s="284"/>
      <c r="C1" s="284"/>
      <c r="D1" s="284"/>
      <c r="E1" s="284"/>
      <c r="F1" s="285"/>
    </row>
    <row r="2" spans="1:6" ht="12" customHeight="1">
      <c r="A2" s="207" t="s">
        <v>0</v>
      </c>
      <c r="B2" s="215" t="s">
        <v>1</v>
      </c>
      <c r="C2" s="209" t="s">
        <v>2</v>
      </c>
      <c r="D2" s="286"/>
      <c r="E2" s="286"/>
      <c r="F2" s="287"/>
    </row>
    <row r="3" spans="1:6" ht="14.25" customHeight="1">
      <c r="A3" s="232"/>
      <c r="B3" s="216"/>
      <c r="C3" s="207" t="s">
        <v>142</v>
      </c>
      <c r="D3" s="279" t="s">
        <v>143</v>
      </c>
      <c r="E3" s="207" t="s">
        <v>150</v>
      </c>
      <c r="F3" s="207" t="s">
        <v>144</v>
      </c>
    </row>
    <row r="4" spans="1:6" ht="3.75" hidden="1" customHeight="1">
      <c r="A4" s="232"/>
      <c r="B4" s="216"/>
      <c r="C4" s="223"/>
      <c r="D4" s="223"/>
      <c r="E4" s="223"/>
      <c r="F4" s="223"/>
    </row>
    <row r="5" spans="1:6" hidden="1">
      <c r="A5" s="208"/>
      <c r="B5" s="217"/>
      <c r="C5" s="224"/>
      <c r="D5" s="224"/>
      <c r="E5" s="224"/>
      <c r="F5" s="224"/>
    </row>
    <row r="6" spans="1:6" ht="10.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>
      <c r="A7" s="188" t="s">
        <v>10</v>
      </c>
      <c r="B7" s="189"/>
      <c r="C7" s="25"/>
      <c r="D7" s="25"/>
      <c r="E7" s="25"/>
      <c r="F7" s="25"/>
    </row>
    <row r="8" spans="1:6" ht="14.25" customHeight="1">
      <c r="A8" s="31">
        <v>1</v>
      </c>
      <c r="B8" s="29" t="s">
        <v>11</v>
      </c>
      <c r="C8" s="69">
        <v>0</v>
      </c>
      <c r="D8" s="69">
        <v>0</v>
      </c>
      <c r="E8" s="69">
        <v>0</v>
      </c>
      <c r="F8" s="70">
        <f t="shared" ref="F8:F9" si="0">C8+D8-E8</f>
        <v>0</v>
      </c>
    </row>
    <row r="9" spans="1:6" ht="14.25" customHeight="1">
      <c r="A9" s="31">
        <v>2</v>
      </c>
      <c r="B9" s="29" t="s">
        <v>12</v>
      </c>
      <c r="C9" s="69">
        <v>0</v>
      </c>
      <c r="D9" s="69">
        <v>0</v>
      </c>
      <c r="E9" s="69">
        <v>0</v>
      </c>
      <c r="F9" s="70">
        <f t="shared" si="0"/>
        <v>0</v>
      </c>
    </row>
    <row r="10" spans="1:6" ht="12" customHeight="1">
      <c r="A10" s="104">
        <v>3</v>
      </c>
      <c r="B10" s="102" t="s">
        <v>258</v>
      </c>
      <c r="C10" s="69">
        <v>0</v>
      </c>
      <c r="D10" s="69">
        <v>0</v>
      </c>
      <c r="E10" s="69">
        <v>0</v>
      </c>
      <c r="F10" s="70">
        <v>0</v>
      </c>
    </row>
    <row r="11" spans="1:6" ht="11.25" customHeight="1">
      <c r="A11" s="250" t="s">
        <v>13</v>
      </c>
      <c r="B11" s="251"/>
      <c r="C11" s="70">
        <v>0</v>
      </c>
      <c r="D11" s="70">
        <v>0</v>
      </c>
      <c r="E11" s="70">
        <f>SUM(E8:E9)</f>
        <v>0</v>
      </c>
      <c r="F11" s="70">
        <v>0</v>
      </c>
    </row>
    <row r="12" spans="1:6">
      <c r="A12" s="188" t="s">
        <v>14</v>
      </c>
      <c r="B12" s="189"/>
      <c r="C12" s="71"/>
      <c r="D12" s="71"/>
      <c r="E12" s="71"/>
      <c r="F12" s="71"/>
    </row>
    <row r="13" spans="1:6" ht="15.75">
      <c r="A13" s="31">
        <v>1</v>
      </c>
      <c r="B13" s="29" t="s">
        <v>15</v>
      </c>
      <c r="C13" s="69">
        <v>1</v>
      </c>
      <c r="D13" s="69">
        <v>0</v>
      </c>
      <c r="E13" s="69">
        <v>0</v>
      </c>
      <c r="F13" s="70">
        <f>C13+D13-E13</f>
        <v>1</v>
      </c>
    </row>
    <row r="14" spans="1:6" ht="15.75">
      <c r="A14" s="1">
        <v>2</v>
      </c>
      <c r="B14" s="32" t="s">
        <v>236</v>
      </c>
      <c r="C14" s="69">
        <v>1</v>
      </c>
      <c r="D14" s="69">
        <v>0</v>
      </c>
      <c r="E14" s="69">
        <v>0</v>
      </c>
      <c r="F14" s="70">
        <f>C14+D14-E14</f>
        <v>1</v>
      </c>
    </row>
    <row r="15" spans="1:6" ht="13.5" customHeight="1">
      <c r="A15" s="184" t="s">
        <v>13</v>
      </c>
      <c r="B15" s="185"/>
      <c r="C15" s="299">
        <v>2</v>
      </c>
      <c r="D15" s="299">
        <f>SUM(D13:D14)</f>
        <v>0</v>
      </c>
      <c r="E15" s="299">
        <f>SUM(E13:E14)</f>
        <v>0</v>
      </c>
      <c r="F15" s="299">
        <f>SUM(F13:F14)</f>
        <v>2</v>
      </c>
    </row>
    <row r="16" spans="1:6" ht="12" customHeight="1">
      <c r="A16" s="184" t="s">
        <v>257</v>
      </c>
      <c r="B16" s="185"/>
      <c r="C16" s="299">
        <v>2</v>
      </c>
      <c r="D16" s="299">
        <f>+D11+D15</f>
        <v>0</v>
      </c>
      <c r="E16" s="299">
        <f>+E11+E15</f>
        <v>0</v>
      </c>
      <c r="F16" s="299">
        <v>2</v>
      </c>
    </row>
    <row r="17" spans="1:6" ht="14.25" customHeight="1">
      <c r="A17" s="188" t="s">
        <v>16</v>
      </c>
      <c r="B17" s="189"/>
      <c r="C17" s="25"/>
      <c r="D17" s="25"/>
      <c r="E17" s="25"/>
      <c r="F17" s="25"/>
    </row>
    <row r="18" spans="1:6">
      <c r="A18" s="31">
        <v>1</v>
      </c>
      <c r="B18" s="29" t="s">
        <v>17</v>
      </c>
      <c r="C18" s="134">
        <v>1</v>
      </c>
      <c r="D18" s="61">
        <v>0</v>
      </c>
      <c r="E18" s="134">
        <v>0</v>
      </c>
      <c r="F18" s="134">
        <f>C18+D18-E18</f>
        <v>1</v>
      </c>
    </row>
    <row r="19" spans="1:6">
      <c r="A19" s="31">
        <v>2</v>
      </c>
      <c r="B19" s="29" t="s">
        <v>18</v>
      </c>
      <c r="C19" s="134">
        <v>31</v>
      </c>
      <c r="D19" s="61">
        <v>0</v>
      </c>
      <c r="E19" s="134">
        <v>0</v>
      </c>
      <c r="F19" s="134">
        <f>C19+D19-E19</f>
        <v>31</v>
      </c>
    </row>
    <row r="20" spans="1:6" ht="13.5" customHeight="1">
      <c r="A20" s="31">
        <v>3</v>
      </c>
      <c r="B20" s="29" t="s">
        <v>19</v>
      </c>
      <c r="C20" s="134">
        <v>6</v>
      </c>
      <c r="D20" s="61">
        <v>0</v>
      </c>
      <c r="E20" s="134">
        <v>5</v>
      </c>
      <c r="F20" s="134">
        <v>1</v>
      </c>
    </row>
    <row r="21" spans="1:6" ht="12.75" customHeight="1">
      <c r="A21" s="31">
        <v>5</v>
      </c>
      <c r="B21" s="29" t="s">
        <v>34</v>
      </c>
      <c r="C21" s="134">
        <v>0</v>
      </c>
      <c r="D21" s="61">
        <v>0</v>
      </c>
      <c r="E21" s="134">
        <v>0</v>
      </c>
      <c r="F21" s="134">
        <f>C21+D21-E21</f>
        <v>0</v>
      </c>
    </row>
    <row r="22" spans="1:6">
      <c r="A22" s="31">
        <v>6</v>
      </c>
      <c r="B22" s="29" t="s">
        <v>20</v>
      </c>
      <c r="C22" s="134">
        <v>0</v>
      </c>
      <c r="D22" s="61">
        <v>0</v>
      </c>
      <c r="E22" s="134">
        <v>0</v>
      </c>
      <c r="F22" s="134">
        <v>0</v>
      </c>
    </row>
    <row r="23" spans="1:6" ht="13.5" customHeight="1">
      <c r="A23" s="31">
        <v>7</v>
      </c>
      <c r="B23" s="29" t="s">
        <v>21</v>
      </c>
      <c r="C23" s="134">
        <v>0</v>
      </c>
      <c r="D23" s="61">
        <v>0</v>
      </c>
      <c r="E23" s="134">
        <v>0</v>
      </c>
      <c r="F23" s="134">
        <v>0</v>
      </c>
    </row>
    <row r="24" spans="1:6" ht="12.75" customHeight="1">
      <c r="A24" s="31">
        <v>8</v>
      </c>
      <c r="B24" s="3" t="s">
        <v>22</v>
      </c>
      <c r="C24" s="134">
        <v>1</v>
      </c>
      <c r="D24" s="61">
        <v>0</v>
      </c>
      <c r="E24" s="134">
        <v>1</v>
      </c>
      <c r="F24" s="134">
        <f>C24+D24-E24</f>
        <v>0</v>
      </c>
    </row>
    <row r="25" spans="1:6" ht="27" customHeight="1">
      <c r="A25" s="22">
        <v>9</v>
      </c>
      <c r="B25" s="4" t="s">
        <v>137</v>
      </c>
      <c r="C25" s="134">
        <v>4</v>
      </c>
      <c r="D25" s="61">
        <v>0</v>
      </c>
      <c r="E25" s="138">
        <v>3</v>
      </c>
      <c r="F25" s="136">
        <f>C25+D25-E25</f>
        <v>1</v>
      </c>
    </row>
    <row r="26" spans="1:6" ht="12.75" customHeight="1">
      <c r="A26" s="31">
        <v>11</v>
      </c>
      <c r="B26" s="133" t="s">
        <v>23</v>
      </c>
      <c r="C26" s="134">
        <v>2</v>
      </c>
      <c r="D26" s="61">
        <v>0</v>
      </c>
      <c r="E26" s="134">
        <v>0</v>
      </c>
      <c r="F26" s="134">
        <f>C27+D27-E27</f>
        <v>0</v>
      </c>
    </row>
    <row r="27" spans="1:6">
      <c r="A27" s="31">
        <v>12</v>
      </c>
      <c r="B27" s="29" t="s">
        <v>24</v>
      </c>
      <c r="C27" s="134">
        <v>0</v>
      </c>
      <c r="D27" s="61">
        <v>0</v>
      </c>
      <c r="E27" s="134">
        <v>0</v>
      </c>
      <c r="F27" s="134">
        <f>C28+D28-E28</f>
        <v>0</v>
      </c>
    </row>
    <row r="28" spans="1:6" ht="14.25" customHeight="1">
      <c r="A28" s="31">
        <v>13</v>
      </c>
      <c r="B28" s="29" t="s">
        <v>237</v>
      </c>
      <c r="C28" s="134">
        <v>0</v>
      </c>
      <c r="D28" s="61">
        <v>0</v>
      </c>
      <c r="E28" s="134">
        <v>0</v>
      </c>
      <c r="F28" s="134">
        <f>C29+D29-E29</f>
        <v>1</v>
      </c>
    </row>
    <row r="29" spans="1:6">
      <c r="A29" s="31">
        <v>14</v>
      </c>
      <c r="B29" s="29" t="s">
        <v>25</v>
      </c>
      <c r="C29" s="134">
        <v>1</v>
      </c>
      <c r="D29" s="61">
        <v>0</v>
      </c>
      <c r="E29" s="134">
        <v>0</v>
      </c>
      <c r="F29" s="134">
        <v>1</v>
      </c>
    </row>
    <row r="30" spans="1:6" ht="13.5" customHeight="1">
      <c r="A30" s="31">
        <v>15</v>
      </c>
      <c r="B30" s="29" t="s">
        <v>26</v>
      </c>
      <c r="C30" s="134">
        <v>0</v>
      </c>
      <c r="D30" s="61">
        <v>0</v>
      </c>
      <c r="E30" s="134">
        <v>0</v>
      </c>
      <c r="F30" s="134">
        <v>0</v>
      </c>
    </row>
    <row r="31" spans="1:6">
      <c r="A31" s="31">
        <v>17</v>
      </c>
      <c r="B31" s="29" t="s">
        <v>28</v>
      </c>
      <c r="C31" s="134">
        <v>75</v>
      </c>
      <c r="D31" s="61">
        <v>0</v>
      </c>
      <c r="E31" s="134">
        <v>35</v>
      </c>
      <c r="F31" s="137">
        <v>40</v>
      </c>
    </row>
    <row r="32" spans="1:6" ht="12.75" customHeight="1">
      <c r="A32" s="31">
        <v>20</v>
      </c>
      <c r="B32" s="29" t="s">
        <v>29</v>
      </c>
      <c r="C32" s="134">
        <v>4</v>
      </c>
      <c r="D32" s="61">
        <v>0</v>
      </c>
      <c r="E32" s="134">
        <v>0</v>
      </c>
      <c r="F32" s="134">
        <f t="shared" ref="F32:F37" si="1">C32+D32-E32</f>
        <v>4</v>
      </c>
    </row>
    <row r="33" spans="1:6" ht="14.25" customHeight="1">
      <c r="A33" s="31">
        <v>21</v>
      </c>
      <c r="B33" s="29" t="s">
        <v>30</v>
      </c>
      <c r="C33" s="134">
        <v>8</v>
      </c>
      <c r="D33" s="61">
        <v>0</v>
      </c>
      <c r="E33" s="134">
        <v>2</v>
      </c>
      <c r="F33" s="134">
        <f t="shared" si="1"/>
        <v>6</v>
      </c>
    </row>
    <row r="34" spans="1:6" ht="11.25" customHeight="1">
      <c r="A34" s="31">
        <v>22</v>
      </c>
      <c r="B34" s="29" t="s">
        <v>31</v>
      </c>
      <c r="C34" s="134">
        <v>7</v>
      </c>
      <c r="D34" s="61">
        <v>0</v>
      </c>
      <c r="E34" s="134">
        <v>0</v>
      </c>
      <c r="F34" s="134">
        <f t="shared" si="1"/>
        <v>7</v>
      </c>
    </row>
    <row r="35" spans="1:6" ht="14.25" customHeight="1">
      <c r="A35" s="31">
        <v>25</v>
      </c>
      <c r="B35" s="29" t="s">
        <v>32</v>
      </c>
      <c r="C35" s="134">
        <v>8</v>
      </c>
      <c r="D35" s="61">
        <v>0</v>
      </c>
      <c r="E35" s="134">
        <v>4</v>
      </c>
      <c r="F35" s="134">
        <f t="shared" si="1"/>
        <v>4</v>
      </c>
    </row>
    <row r="36" spans="1:6" ht="13.5" customHeight="1">
      <c r="A36" s="31">
        <v>27</v>
      </c>
      <c r="B36" s="126" t="s">
        <v>263</v>
      </c>
      <c r="C36" s="135">
        <v>20</v>
      </c>
      <c r="D36" s="61">
        <v>0</v>
      </c>
      <c r="E36" s="134">
        <v>3</v>
      </c>
      <c r="F36" s="134">
        <f t="shared" si="1"/>
        <v>17</v>
      </c>
    </row>
    <row r="37" spans="1:6" ht="12.75" customHeight="1">
      <c r="A37" s="31">
        <v>32</v>
      </c>
      <c r="B37" s="29" t="s">
        <v>33</v>
      </c>
      <c r="C37" s="134">
        <v>5</v>
      </c>
      <c r="D37" s="16">
        <v>0</v>
      </c>
      <c r="E37" s="134">
        <v>3</v>
      </c>
      <c r="F37" s="134">
        <f t="shared" si="1"/>
        <v>2</v>
      </c>
    </row>
    <row r="38" spans="1:6" ht="12" customHeight="1">
      <c r="A38" s="281" t="s">
        <v>243</v>
      </c>
      <c r="B38" s="282"/>
      <c r="C38" s="300">
        <f>SUM(C18:C37)</f>
        <v>173</v>
      </c>
      <c r="D38" s="301">
        <v>0</v>
      </c>
      <c r="E38" s="300">
        <f>SUM(E18:E37)</f>
        <v>56</v>
      </c>
      <c r="F38" s="134">
        <f t="shared" ref="F38" si="2">C38+D38-E38</f>
        <v>117</v>
      </c>
    </row>
    <row r="39" spans="1:6" ht="15" hidden="1" customHeight="1">
      <c r="A39" s="184" t="s">
        <v>13</v>
      </c>
      <c r="B39" s="185"/>
      <c r="C39" s="302">
        <v>173</v>
      </c>
      <c r="D39" s="16">
        <f>SUM(D18:D38)</f>
        <v>0</v>
      </c>
      <c r="E39" s="302">
        <v>56</v>
      </c>
      <c r="F39" s="16">
        <f>SUM(F18:F38)</f>
        <v>233</v>
      </c>
    </row>
    <row r="40" spans="1:6" ht="13.5" customHeight="1">
      <c r="A40" s="201" t="s">
        <v>0</v>
      </c>
      <c r="B40" s="204" t="s">
        <v>1</v>
      </c>
      <c r="C40" s="195" t="s">
        <v>2</v>
      </c>
      <c r="D40" s="196"/>
      <c r="E40" s="196"/>
      <c r="F40" s="197"/>
    </row>
    <row r="41" spans="1:6" ht="12.75" customHeight="1">
      <c r="A41" s="202"/>
      <c r="B41" s="205"/>
      <c r="C41" s="303" t="s">
        <v>142</v>
      </c>
      <c r="D41" s="304" t="s">
        <v>143</v>
      </c>
      <c r="E41" s="303" t="s">
        <v>150</v>
      </c>
      <c r="F41" s="305" t="s">
        <v>144</v>
      </c>
    </row>
    <row r="42" spans="1:6" ht="1.5" customHeight="1">
      <c r="A42" s="202"/>
      <c r="B42" s="205"/>
      <c r="C42" s="306"/>
      <c r="D42" s="307"/>
      <c r="E42" s="306"/>
      <c r="F42" s="308"/>
    </row>
    <row r="43" spans="1:6" ht="1.5" hidden="1" customHeight="1">
      <c r="A43" s="203"/>
      <c r="B43" s="206"/>
      <c r="C43" s="309"/>
      <c r="D43" s="310"/>
      <c r="E43" s="309"/>
      <c r="F43" s="311"/>
    </row>
    <row r="44" spans="1:6" ht="12.75" customHeight="1">
      <c r="A44" s="31">
        <v>1</v>
      </c>
      <c r="B44" s="31">
        <v>2</v>
      </c>
      <c r="C44" s="16">
        <v>3</v>
      </c>
      <c r="D44" s="16">
        <v>4</v>
      </c>
      <c r="E44" s="16">
        <v>5</v>
      </c>
      <c r="F44" s="16">
        <v>6</v>
      </c>
    </row>
    <row r="45" spans="1:6" ht="12" customHeight="1">
      <c r="A45" s="188" t="s">
        <v>35</v>
      </c>
      <c r="B45" s="189"/>
      <c r="C45" s="17"/>
      <c r="D45" s="17"/>
      <c r="E45" s="17"/>
      <c r="F45" s="17"/>
    </row>
    <row r="46" spans="1:6" ht="15" customHeight="1">
      <c r="A46" s="31">
        <v>1</v>
      </c>
      <c r="B46" s="29" t="s">
        <v>36</v>
      </c>
      <c r="C46" s="134">
        <v>242</v>
      </c>
      <c r="D46" s="11">
        <v>0</v>
      </c>
      <c r="E46" s="11">
        <v>0</v>
      </c>
      <c r="F46" s="134">
        <v>242</v>
      </c>
    </row>
    <row r="47" spans="1:6" ht="12" customHeight="1">
      <c r="A47" s="31">
        <v>2</v>
      </c>
      <c r="B47" s="29" t="s">
        <v>37</v>
      </c>
      <c r="C47" s="134">
        <v>22</v>
      </c>
      <c r="D47" s="11">
        <v>0</v>
      </c>
      <c r="E47" s="11">
        <v>0</v>
      </c>
      <c r="F47" s="134">
        <v>22</v>
      </c>
    </row>
    <row r="48" spans="1:6" ht="13.5" customHeight="1">
      <c r="A48" s="31">
        <v>3</v>
      </c>
      <c r="B48" s="29" t="s">
        <v>38</v>
      </c>
      <c r="C48" s="134">
        <v>7</v>
      </c>
      <c r="D48" s="11">
        <v>0</v>
      </c>
      <c r="E48" s="11">
        <v>0</v>
      </c>
      <c r="F48" s="134">
        <v>7</v>
      </c>
    </row>
    <row r="49" spans="1:6" ht="12.75" customHeight="1">
      <c r="A49" s="31">
        <v>4</v>
      </c>
      <c r="B49" s="29" t="s">
        <v>39</v>
      </c>
      <c r="C49" s="134">
        <v>49</v>
      </c>
      <c r="D49" s="11">
        <v>0</v>
      </c>
      <c r="E49" s="11">
        <v>0</v>
      </c>
      <c r="F49" s="134">
        <v>49</v>
      </c>
    </row>
    <row r="50" spans="1:6" ht="12" customHeight="1">
      <c r="A50" s="184" t="s">
        <v>13</v>
      </c>
      <c r="B50" s="280"/>
      <c r="C50" s="134">
        <v>320</v>
      </c>
      <c r="D50" s="11">
        <f>SUM(D46:D49)</f>
        <v>0</v>
      </c>
      <c r="E50" s="11">
        <f>SUM(E46:E49)</f>
        <v>0</v>
      </c>
      <c r="F50" s="134">
        <v>320</v>
      </c>
    </row>
    <row r="51" spans="1:6" ht="14.25" customHeight="1">
      <c r="B51" s="62" t="s">
        <v>244</v>
      </c>
      <c r="C51" s="11">
        <v>493</v>
      </c>
      <c r="D51" s="11">
        <f t="shared" ref="D51" si="3">SUM(D38+D50)</f>
        <v>0</v>
      </c>
      <c r="E51" s="11">
        <v>0</v>
      </c>
      <c r="F51" s="11">
        <v>493</v>
      </c>
    </row>
    <row r="52" spans="1:6" ht="12.75" customHeight="1">
      <c r="A52" s="188" t="s">
        <v>41</v>
      </c>
      <c r="B52" s="189"/>
      <c r="C52" s="17"/>
      <c r="D52" s="17"/>
      <c r="E52" s="17"/>
      <c r="F52" s="17"/>
    </row>
    <row r="53" spans="1:6" ht="13.5" customHeight="1">
      <c r="A53" s="31">
        <v>1</v>
      </c>
      <c r="B53" s="29" t="s">
        <v>27</v>
      </c>
      <c r="C53" s="11">
        <v>3</v>
      </c>
      <c r="D53" s="11">
        <v>0</v>
      </c>
      <c r="E53" s="11">
        <v>0</v>
      </c>
      <c r="F53" s="11">
        <v>3</v>
      </c>
    </row>
    <row r="54" spans="1:6" ht="13.5" customHeight="1">
      <c r="A54" s="31">
        <v>2</v>
      </c>
      <c r="B54" s="29" t="s">
        <v>40</v>
      </c>
      <c r="C54" s="11">
        <v>0</v>
      </c>
      <c r="D54" s="11">
        <v>0</v>
      </c>
      <c r="E54" s="11">
        <v>0</v>
      </c>
      <c r="F54" s="11">
        <v>0</v>
      </c>
    </row>
    <row r="55" spans="1:6" ht="12.75" customHeight="1">
      <c r="A55" s="184" t="s">
        <v>13</v>
      </c>
      <c r="B55" s="185"/>
      <c r="C55" s="11">
        <f>SUM(C53:C54)</f>
        <v>3</v>
      </c>
      <c r="D55" s="11">
        <v>0</v>
      </c>
      <c r="E55" s="11">
        <v>0</v>
      </c>
      <c r="F55" s="11">
        <v>3</v>
      </c>
    </row>
    <row r="56" spans="1:6" ht="10.5" customHeight="1">
      <c r="A56" s="186" t="s">
        <v>261</v>
      </c>
      <c r="B56" s="190"/>
      <c r="C56" s="128"/>
      <c r="D56" s="128"/>
      <c r="E56" s="128"/>
      <c r="F56" s="128"/>
    </row>
    <row r="57" spans="1:6" ht="10.5" customHeight="1">
      <c r="A57" s="118">
        <v>1</v>
      </c>
      <c r="B57" s="126" t="s">
        <v>262</v>
      </c>
      <c r="C57" s="128">
        <v>0</v>
      </c>
      <c r="D57" s="128">
        <v>0</v>
      </c>
      <c r="E57" s="128">
        <v>0</v>
      </c>
      <c r="F57" s="128">
        <v>0</v>
      </c>
    </row>
    <row r="58" spans="1:6" ht="12.75" customHeight="1">
      <c r="A58" s="118"/>
      <c r="B58" s="127" t="s">
        <v>210</v>
      </c>
      <c r="C58" s="128">
        <v>0</v>
      </c>
      <c r="D58" s="128">
        <v>0</v>
      </c>
      <c r="E58" s="128">
        <v>0</v>
      </c>
      <c r="F58" s="128">
        <v>0</v>
      </c>
    </row>
    <row r="59" spans="1:6" ht="12" customHeight="1">
      <c r="A59" s="188" t="s">
        <v>42</v>
      </c>
      <c r="B59" s="189"/>
      <c r="C59" s="312"/>
      <c r="D59" s="312"/>
      <c r="E59" s="312"/>
      <c r="F59" s="312"/>
    </row>
    <row r="60" spans="1:6" ht="15" customHeight="1">
      <c r="A60" s="31">
        <v>1</v>
      </c>
      <c r="B60" s="29" t="s">
        <v>43</v>
      </c>
      <c r="C60" s="11">
        <v>4</v>
      </c>
      <c r="D60" s="11">
        <v>0</v>
      </c>
      <c r="E60" s="11">
        <v>0</v>
      </c>
      <c r="F60" s="11">
        <v>4</v>
      </c>
    </row>
    <row r="61" spans="1:6" ht="12.75" customHeight="1">
      <c r="A61" s="31">
        <v>2</v>
      </c>
      <c r="B61" s="29" t="s">
        <v>44</v>
      </c>
      <c r="C61" s="11">
        <v>4</v>
      </c>
      <c r="D61" s="11">
        <v>0</v>
      </c>
      <c r="E61" s="11">
        <v>0</v>
      </c>
      <c r="F61" s="11">
        <v>4</v>
      </c>
    </row>
    <row r="62" spans="1:6" ht="13.5" customHeight="1">
      <c r="A62" s="31">
        <v>3</v>
      </c>
      <c r="B62" s="29" t="s">
        <v>152</v>
      </c>
      <c r="C62" s="11">
        <v>0</v>
      </c>
      <c r="D62" s="11">
        <v>0</v>
      </c>
      <c r="E62" s="11">
        <v>0</v>
      </c>
      <c r="F62" s="11">
        <v>0</v>
      </c>
    </row>
    <row r="63" spans="1:6" ht="12.75" customHeight="1">
      <c r="A63" s="184" t="s">
        <v>13</v>
      </c>
      <c r="B63" s="185"/>
      <c r="C63" s="11">
        <f>SUM(C60:C62)</f>
        <v>8</v>
      </c>
      <c r="D63" s="11">
        <v>0</v>
      </c>
      <c r="E63" s="11">
        <v>0</v>
      </c>
      <c r="F63" s="11">
        <f>SUM(F60:F62)</f>
        <v>8</v>
      </c>
    </row>
    <row r="64" spans="1:6" ht="12.75" customHeight="1">
      <c r="A64" s="188" t="s">
        <v>45</v>
      </c>
      <c r="B64" s="189"/>
      <c r="C64" s="17"/>
      <c r="D64" s="17"/>
      <c r="E64" s="17"/>
      <c r="F64" s="17"/>
    </row>
    <row r="65" spans="1:6" ht="12" customHeight="1">
      <c r="A65" s="31">
        <v>1</v>
      </c>
      <c r="B65" s="29" t="s">
        <v>46</v>
      </c>
      <c r="C65" s="11">
        <v>0</v>
      </c>
      <c r="D65" s="11">
        <v>0</v>
      </c>
      <c r="E65" s="11">
        <v>0</v>
      </c>
      <c r="F65" s="11">
        <v>0</v>
      </c>
    </row>
    <row r="66" spans="1:6" ht="13.5" customHeight="1">
      <c r="A66" s="31">
        <v>2</v>
      </c>
      <c r="B66" s="29" t="s">
        <v>47</v>
      </c>
      <c r="C66" s="11">
        <v>0</v>
      </c>
      <c r="D66" s="11">
        <v>0</v>
      </c>
      <c r="E66" s="11">
        <v>0</v>
      </c>
      <c r="F66" s="11">
        <v>0</v>
      </c>
    </row>
    <row r="67" spans="1:6" ht="13.5" customHeight="1">
      <c r="A67" s="31">
        <v>3</v>
      </c>
      <c r="B67" s="29" t="s">
        <v>48</v>
      </c>
      <c r="C67" s="11">
        <v>1</v>
      </c>
      <c r="D67" s="11">
        <v>0</v>
      </c>
      <c r="E67" s="11">
        <v>0</v>
      </c>
      <c r="F67" s="11">
        <v>1</v>
      </c>
    </row>
    <row r="68" spans="1:6" ht="12.75" customHeight="1">
      <c r="A68" s="184" t="s">
        <v>13</v>
      </c>
      <c r="B68" s="185"/>
      <c r="C68" s="11">
        <f>SUM(C65:C67)</f>
        <v>1</v>
      </c>
      <c r="D68" s="11">
        <f t="shared" ref="D68:E68" si="4">SUM(D65:D67)</f>
        <v>0</v>
      </c>
      <c r="E68" s="11">
        <f t="shared" si="4"/>
        <v>0</v>
      </c>
      <c r="F68" s="11">
        <f>SUM(F65:F67)</f>
        <v>1</v>
      </c>
    </row>
    <row r="69" spans="1:6" ht="12.75" customHeight="1">
      <c r="A69" s="188" t="s">
        <v>49</v>
      </c>
      <c r="B69" s="189"/>
      <c r="C69" s="177"/>
      <c r="D69" s="177"/>
      <c r="E69" s="177"/>
      <c r="F69" s="177"/>
    </row>
    <row r="70" spans="1:6" ht="9.75" customHeight="1">
      <c r="A70" s="31">
        <v>1</v>
      </c>
      <c r="B70" s="29" t="s">
        <v>50</v>
      </c>
      <c r="C70" s="11">
        <v>1</v>
      </c>
      <c r="D70" s="11">
        <v>0</v>
      </c>
      <c r="E70" s="11">
        <v>0</v>
      </c>
      <c r="F70" s="11">
        <v>1</v>
      </c>
    </row>
    <row r="71" spans="1:6" ht="11.25" customHeight="1">
      <c r="A71" s="184" t="s">
        <v>13</v>
      </c>
      <c r="B71" s="185"/>
      <c r="C71" s="11">
        <v>1</v>
      </c>
      <c r="D71" s="11">
        <v>0</v>
      </c>
      <c r="E71" s="11">
        <v>0</v>
      </c>
      <c r="F71" s="11">
        <v>1</v>
      </c>
    </row>
    <row r="72" spans="1:6">
      <c r="A72" s="186" t="s">
        <v>153</v>
      </c>
      <c r="B72" s="187"/>
      <c r="C72" s="12"/>
      <c r="D72" s="12"/>
      <c r="E72" s="12"/>
      <c r="F72" s="12"/>
    </row>
    <row r="73" spans="1:6" ht="14.25" customHeight="1">
      <c r="A73" s="28">
        <v>1</v>
      </c>
      <c r="B73" s="100" t="s">
        <v>259</v>
      </c>
      <c r="C73" s="11">
        <v>1</v>
      </c>
      <c r="D73" s="11">
        <v>0</v>
      </c>
      <c r="E73" s="11">
        <v>0</v>
      </c>
      <c r="F73" s="11">
        <v>1</v>
      </c>
    </row>
    <row r="74" spans="1:6" ht="11.25" customHeight="1">
      <c r="A74" s="184" t="s">
        <v>13</v>
      </c>
      <c r="B74" s="185"/>
      <c r="C74" s="11">
        <v>1</v>
      </c>
      <c r="D74" s="11">
        <v>0</v>
      </c>
      <c r="E74" s="11">
        <v>0</v>
      </c>
      <c r="F74" s="11">
        <v>1</v>
      </c>
    </row>
    <row r="75" spans="1:6">
      <c r="A75" s="186" t="s">
        <v>241</v>
      </c>
      <c r="B75" s="187"/>
      <c r="C75" s="11"/>
      <c r="D75" s="11"/>
      <c r="E75" s="11"/>
      <c r="F75" s="11"/>
    </row>
    <row r="76" spans="1:6" ht="14.25" customHeight="1">
      <c r="A76" s="28">
        <v>1</v>
      </c>
      <c r="B76" s="13" t="s">
        <v>240</v>
      </c>
      <c r="C76" s="11">
        <v>0</v>
      </c>
      <c r="D76" s="11">
        <v>0</v>
      </c>
      <c r="E76" s="11">
        <v>0</v>
      </c>
      <c r="F76" s="11">
        <v>0</v>
      </c>
    </row>
    <row r="77" spans="1:6" ht="11.25" customHeight="1">
      <c r="A77" s="184" t="s">
        <v>55</v>
      </c>
      <c r="B77" s="185"/>
      <c r="C77" s="54">
        <v>0</v>
      </c>
      <c r="D77" s="54">
        <v>0</v>
      </c>
      <c r="E77" s="54">
        <v>0</v>
      </c>
      <c r="F77" s="54">
        <v>0</v>
      </c>
    </row>
    <row r="78" spans="1:6" ht="30.75" hidden="1" customHeight="1">
      <c r="A78" s="184" t="s">
        <v>154</v>
      </c>
      <c r="B78" s="185"/>
      <c r="C78" s="11">
        <f>C74+C71+C68+C63+C55</f>
        <v>14</v>
      </c>
      <c r="D78" s="11">
        <f>SUM(D55+D63+D68+D71+D74)</f>
        <v>0</v>
      </c>
      <c r="E78" s="11">
        <f>SUM(E55+E63+E68+E71+E74)</f>
        <v>0</v>
      </c>
      <c r="F78" s="11">
        <f>F77+F74+F71+F68+F63+F55</f>
        <v>14</v>
      </c>
    </row>
    <row r="79" spans="1:6" ht="16.5" customHeight="1">
      <c r="A79" s="184" t="s">
        <v>154</v>
      </c>
      <c r="B79" s="185"/>
      <c r="C79" s="11">
        <f>C77+C74+C71+C68+C63+C58+C55</f>
        <v>14</v>
      </c>
      <c r="D79" s="11">
        <v>0</v>
      </c>
      <c r="E79" s="11">
        <f t="shared" ref="E79" si="5">SUM(E55+E63+E68+E71+E74+E77)</f>
        <v>0</v>
      </c>
      <c r="F79" s="11">
        <f>F77+F74+F71+F68+F63+F58+F55</f>
        <v>14</v>
      </c>
    </row>
    <row r="80" spans="1:6" ht="12.75" customHeight="1">
      <c r="A80" s="184" t="s">
        <v>155</v>
      </c>
      <c r="B80" s="185"/>
      <c r="C80" s="11">
        <v>493</v>
      </c>
      <c r="D80" s="11">
        <f t="shared" ref="D80" si="6">SUM(D67+D79)</f>
        <v>0</v>
      </c>
      <c r="E80" s="11">
        <v>56</v>
      </c>
      <c r="F80" s="11">
        <v>437</v>
      </c>
    </row>
    <row r="81" spans="1:6" ht="13.5" customHeight="1">
      <c r="A81" s="184" t="s">
        <v>246</v>
      </c>
      <c r="B81" s="185"/>
      <c r="C81" s="301">
        <f>+C16</f>
        <v>2</v>
      </c>
      <c r="D81" s="301">
        <f t="shared" ref="D81:F81" si="7">+D16</f>
        <v>0</v>
      </c>
      <c r="E81" s="301">
        <f t="shared" si="7"/>
        <v>0</v>
      </c>
      <c r="F81" s="301">
        <f t="shared" si="7"/>
        <v>2</v>
      </c>
    </row>
    <row r="82" spans="1:6" ht="13.5" customHeight="1">
      <c r="A82" s="184" t="s">
        <v>245</v>
      </c>
      <c r="B82" s="185"/>
      <c r="C82" s="11">
        <f>SUM(C79:C81)</f>
        <v>509</v>
      </c>
      <c r="D82" s="11">
        <f>SUM(D79:D81)</f>
        <v>0</v>
      </c>
      <c r="E82" s="11">
        <v>56</v>
      </c>
      <c r="F82" s="11">
        <f>SUM(F79:F81)</f>
        <v>453</v>
      </c>
    </row>
    <row r="83" spans="1:6">
      <c r="C83" s="313"/>
      <c r="D83" s="313"/>
      <c r="E83" s="313"/>
      <c r="F83" s="313"/>
    </row>
    <row r="84" spans="1:6">
      <c r="A84" s="278"/>
      <c r="B84" s="278"/>
      <c r="C84" s="278"/>
      <c r="D84" s="278"/>
      <c r="E84" s="278"/>
      <c r="F84" s="278"/>
    </row>
  </sheetData>
  <mergeCells count="44">
    <mergeCell ref="F3:F5"/>
    <mergeCell ref="A7:B7"/>
    <mergeCell ref="A56:B56"/>
    <mergeCell ref="A79:B79"/>
    <mergeCell ref="A1:F1"/>
    <mergeCell ref="A40:A43"/>
    <mergeCell ref="B40:B43"/>
    <mergeCell ref="C40:F40"/>
    <mergeCell ref="C41:C43"/>
    <mergeCell ref="D41:D43"/>
    <mergeCell ref="E41:E43"/>
    <mergeCell ref="F41:F43"/>
    <mergeCell ref="A2:A5"/>
    <mergeCell ref="B2:B5"/>
    <mergeCell ref="C2:F2"/>
    <mergeCell ref="C3:C5"/>
    <mergeCell ref="D3:D5"/>
    <mergeCell ref="E3:E5"/>
    <mergeCell ref="A50:B50"/>
    <mergeCell ref="A52:B52"/>
    <mergeCell ref="A55:B55"/>
    <mergeCell ref="A11:B11"/>
    <mergeCell ref="A12:B12"/>
    <mergeCell ref="A15:B15"/>
    <mergeCell ref="A16:B16"/>
    <mergeCell ref="A17:B17"/>
    <mergeCell ref="A38:B38"/>
    <mergeCell ref="A39:B39"/>
    <mergeCell ref="A45:B45"/>
    <mergeCell ref="A84:F84"/>
    <mergeCell ref="A59:B59"/>
    <mergeCell ref="A63:B63"/>
    <mergeCell ref="A64:B64"/>
    <mergeCell ref="A68:B68"/>
    <mergeCell ref="A69:B69"/>
    <mergeCell ref="A78:B78"/>
    <mergeCell ref="A80:B80"/>
    <mergeCell ref="A82:B82"/>
    <mergeCell ref="A71:B71"/>
    <mergeCell ref="A72:B72"/>
    <mergeCell ref="A74:B74"/>
    <mergeCell ref="A75:B75"/>
    <mergeCell ref="A77:B77"/>
    <mergeCell ref="A81:B81"/>
  </mergeCells>
  <pageMargins left="0.7" right="0.7" top="0.75" bottom="0.75" header="0.3" footer="0.3"/>
  <pageSetup paperSize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9"/>
  <sheetViews>
    <sheetView topLeftCell="A25" workbookViewId="0">
      <selection activeCell="I10" sqref="I10"/>
    </sheetView>
  </sheetViews>
  <sheetFormatPr defaultRowHeight="15"/>
  <cols>
    <col min="1" max="1" width="5.5703125" customWidth="1"/>
    <col min="2" max="2" width="32.28515625" customWidth="1"/>
    <col min="3" max="3" width="8" customWidth="1"/>
    <col min="4" max="4" width="7.7109375" customWidth="1"/>
    <col min="5" max="5" width="8.28515625" customWidth="1"/>
    <col min="6" max="6" width="8.140625" customWidth="1"/>
    <col min="7" max="7" width="6" customWidth="1"/>
    <col min="8" max="8" width="7.5703125" customWidth="1"/>
    <col min="9" max="9" width="7.42578125" customWidth="1"/>
    <col min="10" max="10" width="6.28515625" customWidth="1"/>
    <col min="11" max="11" width="7.140625" customWidth="1"/>
    <col min="12" max="12" width="8.28515625" customWidth="1"/>
    <col min="13" max="13" width="7.28515625" customWidth="1"/>
    <col min="14" max="14" width="8.140625" customWidth="1"/>
    <col min="15" max="15" width="7.42578125" customWidth="1"/>
    <col min="16" max="16" width="7.140625" customWidth="1"/>
    <col min="17" max="17" width="9.5703125" customWidth="1"/>
    <col min="18" max="18" width="10" customWidth="1"/>
  </cols>
  <sheetData>
    <row r="1" spans="1:18" ht="11.25" customHeight="1">
      <c r="A1" s="207" t="s">
        <v>0</v>
      </c>
      <c r="B1" s="215" t="s">
        <v>1</v>
      </c>
      <c r="C1" s="209" t="s">
        <v>3</v>
      </c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7"/>
    </row>
    <row r="2" spans="1:18" ht="12" customHeight="1">
      <c r="A2" s="232"/>
      <c r="B2" s="216"/>
      <c r="C2" s="209" t="s">
        <v>145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  <c r="O2" s="209" t="s">
        <v>148</v>
      </c>
      <c r="P2" s="286"/>
      <c r="Q2" s="286"/>
      <c r="R2" s="287"/>
    </row>
    <row r="3" spans="1:18" ht="14.25" customHeight="1">
      <c r="A3" s="232"/>
      <c r="B3" s="216"/>
      <c r="C3" s="290" t="s">
        <v>142</v>
      </c>
      <c r="D3" s="286"/>
      <c r="E3" s="287"/>
      <c r="F3" s="222" t="s">
        <v>7</v>
      </c>
      <c r="G3" s="286"/>
      <c r="H3" s="287"/>
      <c r="I3" s="222" t="s">
        <v>9</v>
      </c>
      <c r="J3" s="286"/>
      <c r="K3" s="287"/>
      <c r="L3" s="222" t="s">
        <v>147</v>
      </c>
      <c r="M3" s="286"/>
      <c r="N3" s="287"/>
      <c r="O3" s="207" t="s">
        <v>142</v>
      </c>
      <c r="P3" s="207" t="s">
        <v>8</v>
      </c>
      <c r="Q3" s="269" t="s">
        <v>151</v>
      </c>
      <c r="R3" s="207" t="s">
        <v>67</v>
      </c>
    </row>
    <row r="4" spans="1:18" ht="25.5">
      <c r="A4" s="232"/>
      <c r="B4" s="216"/>
      <c r="C4" s="21" t="s">
        <v>146</v>
      </c>
      <c r="D4" s="21" t="s">
        <v>5</v>
      </c>
      <c r="E4" s="5" t="s">
        <v>6</v>
      </c>
      <c r="F4" s="21" t="s">
        <v>146</v>
      </c>
      <c r="G4" s="21" t="s">
        <v>5</v>
      </c>
      <c r="H4" s="5" t="s">
        <v>138</v>
      </c>
      <c r="I4" s="21" t="s">
        <v>146</v>
      </c>
      <c r="J4" s="21" t="s">
        <v>5</v>
      </c>
      <c r="K4" s="5" t="s">
        <v>139</v>
      </c>
      <c r="L4" s="21" t="s">
        <v>146</v>
      </c>
      <c r="M4" s="21" t="s">
        <v>5</v>
      </c>
      <c r="N4" s="5" t="s">
        <v>140</v>
      </c>
      <c r="O4" s="224"/>
      <c r="P4" s="224"/>
      <c r="Q4" s="291"/>
      <c r="R4" s="224"/>
    </row>
    <row r="5" spans="1:18" ht="11.25" customHeight="1">
      <c r="A5" s="208"/>
      <c r="B5" s="217"/>
      <c r="C5" s="21">
        <v>7</v>
      </c>
      <c r="D5" s="21">
        <v>8</v>
      </c>
      <c r="E5" s="21">
        <v>9</v>
      </c>
      <c r="F5" s="21">
        <v>10</v>
      </c>
      <c r="G5" s="21">
        <v>11</v>
      </c>
      <c r="H5" s="21">
        <v>12</v>
      </c>
      <c r="I5" s="21">
        <v>13</v>
      </c>
      <c r="J5" s="21">
        <v>14</v>
      </c>
      <c r="K5" s="21">
        <v>15</v>
      </c>
      <c r="L5" s="21">
        <v>16</v>
      </c>
      <c r="M5" s="21">
        <v>17</v>
      </c>
      <c r="N5" s="21">
        <v>18</v>
      </c>
      <c r="O5" s="21">
        <v>19</v>
      </c>
      <c r="P5" s="21">
        <v>20</v>
      </c>
      <c r="Q5" s="21">
        <v>21</v>
      </c>
      <c r="R5" s="21">
        <v>22</v>
      </c>
    </row>
    <row r="6" spans="1:18" ht="15.75" customHeight="1">
      <c r="A6" s="188" t="s">
        <v>10</v>
      </c>
      <c r="B6" s="18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18" ht="15" customHeight="1">
      <c r="A7" s="31">
        <v>1</v>
      </c>
      <c r="B7" s="29" t="s">
        <v>11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</row>
    <row r="8" spans="1:18" ht="12" customHeight="1">
      <c r="A8" s="31">
        <v>2</v>
      </c>
      <c r="B8" s="29" t="s">
        <v>12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</row>
    <row r="9" spans="1:18" ht="12" customHeight="1">
      <c r="A9" s="104">
        <v>3</v>
      </c>
      <c r="B9" s="102" t="s">
        <v>258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>
        <v>0</v>
      </c>
      <c r="P9" s="105">
        <v>0</v>
      </c>
      <c r="Q9" s="105">
        <v>0</v>
      </c>
      <c r="R9" s="105">
        <v>0</v>
      </c>
    </row>
    <row r="10" spans="1:18" ht="15.75" customHeight="1">
      <c r="A10" s="250" t="s">
        <v>13</v>
      </c>
      <c r="B10" s="251"/>
      <c r="C10" s="16">
        <f t="shared" ref="C10:Q10" si="0">SUM(C7:C8)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v>0</v>
      </c>
      <c r="P10" s="16">
        <v>0</v>
      </c>
      <c r="Q10" s="16">
        <f t="shared" si="0"/>
        <v>0</v>
      </c>
      <c r="R10" s="16">
        <v>0</v>
      </c>
    </row>
    <row r="11" spans="1:18" ht="12" customHeight="1">
      <c r="A11" s="188" t="s">
        <v>14</v>
      </c>
      <c r="B11" s="18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18" ht="16.5" customHeight="1">
      <c r="A12" s="31">
        <v>1</v>
      </c>
      <c r="B12" s="29" t="s">
        <v>15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134">
        <v>264</v>
      </c>
      <c r="P12" s="53">
        <v>0</v>
      </c>
      <c r="Q12" s="53">
        <v>0</v>
      </c>
      <c r="R12" s="134">
        <v>264</v>
      </c>
    </row>
    <row r="13" spans="1:18" ht="17.25" customHeight="1">
      <c r="A13" s="1">
        <v>2</v>
      </c>
      <c r="B13" s="32" t="s">
        <v>236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134">
        <v>56</v>
      </c>
      <c r="P13" s="31">
        <v>0</v>
      </c>
      <c r="Q13" s="31">
        <v>0</v>
      </c>
      <c r="R13" s="134">
        <v>56</v>
      </c>
    </row>
    <row r="14" spans="1:18" ht="14.25" customHeight="1">
      <c r="A14" s="184" t="s">
        <v>13</v>
      </c>
      <c r="B14" s="185"/>
      <c r="C14" s="16">
        <f t="shared" ref="C14:Q14" si="1">SUM(C12:C13)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  <c r="O14" s="134">
        <v>320</v>
      </c>
      <c r="P14" s="16">
        <f t="shared" si="1"/>
        <v>0</v>
      </c>
      <c r="Q14" s="16">
        <f t="shared" si="1"/>
        <v>0</v>
      </c>
      <c r="R14" s="134">
        <v>320</v>
      </c>
    </row>
    <row r="15" spans="1:18" ht="15.75" customHeight="1">
      <c r="A15" s="184" t="s">
        <v>252</v>
      </c>
      <c r="B15" s="185"/>
      <c r="C15" s="16">
        <f t="shared" ref="C15:Q15" si="2">SUM(C10+C14)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0</v>
      </c>
      <c r="O15" s="314">
        <v>320</v>
      </c>
      <c r="P15" s="16">
        <f t="shared" si="2"/>
        <v>0</v>
      </c>
      <c r="Q15" s="16">
        <f t="shared" si="2"/>
        <v>0</v>
      </c>
      <c r="R15" s="314">
        <v>320</v>
      </c>
    </row>
    <row r="16" spans="1:18" ht="9.75" customHeight="1">
      <c r="A16" s="188" t="s">
        <v>16</v>
      </c>
      <c r="B16" s="18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1:34" ht="19.5" customHeight="1">
      <c r="A17" s="31">
        <v>1</v>
      </c>
      <c r="B17" s="29" t="s">
        <v>17</v>
      </c>
      <c r="C17" s="134">
        <v>20</v>
      </c>
      <c r="D17" s="134">
        <v>0</v>
      </c>
      <c r="E17" s="134">
        <v>20</v>
      </c>
      <c r="F17" s="134">
        <v>0</v>
      </c>
      <c r="G17" s="134">
        <v>0</v>
      </c>
      <c r="H17" s="141">
        <v>0</v>
      </c>
      <c r="I17" s="134">
        <v>0</v>
      </c>
      <c r="J17" s="134">
        <v>0</v>
      </c>
      <c r="K17" s="134">
        <v>0</v>
      </c>
      <c r="L17" s="98">
        <f t="shared" ref="L17:L36" si="3">+C17+F17-I17</f>
        <v>20</v>
      </c>
      <c r="M17" s="98">
        <f t="shared" ref="M17:M36" si="4">+D17+G17-J17</f>
        <v>0</v>
      </c>
      <c r="N17" s="98">
        <f t="shared" ref="N17:N36" si="5">+L17+M17</f>
        <v>20</v>
      </c>
      <c r="O17" s="69">
        <v>0</v>
      </c>
      <c r="P17" s="69">
        <v>0</v>
      </c>
      <c r="Q17" s="69">
        <v>0</v>
      </c>
      <c r="R17" s="70">
        <f t="shared" ref="R17:R36" si="6">O17+P17-Q17</f>
        <v>0</v>
      </c>
    </row>
    <row r="18" spans="1:34" ht="15" customHeight="1">
      <c r="A18" s="31">
        <v>2</v>
      </c>
      <c r="B18" s="29" t="s">
        <v>18</v>
      </c>
      <c r="C18" s="134">
        <v>857</v>
      </c>
      <c r="D18" s="134">
        <v>26</v>
      </c>
      <c r="E18" s="134">
        <v>883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98">
        <f t="shared" si="3"/>
        <v>857</v>
      </c>
      <c r="M18" s="98">
        <f t="shared" si="4"/>
        <v>26</v>
      </c>
      <c r="N18" s="98">
        <f t="shared" si="5"/>
        <v>883</v>
      </c>
      <c r="O18" s="69">
        <v>0</v>
      </c>
      <c r="P18" s="69">
        <v>0</v>
      </c>
      <c r="Q18" s="69">
        <v>0</v>
      </c>
      <c r="R18" s="70">
        <f t="shared" si="6"/>
        <v>0</v>
      </c>
    </row>
    <row r="19" spans="1:34" ht="12.75" customHeight="1">
      <c r="A19" s="31">
        <v>3</v>
      </c>
      <c r="B19" s="29" t="s">
        <v>19</v>
      </c>
      <c r="C19" s="134">
        <v>150</v>
      </c>
      <c r="D19" s="134">
        <v>0</v>
      </c>
      <c r="E19" s="134">
        <v>150</v>
      </c>
      <c r="F19" s="134">
        <v>0</v>
      </c>
      <c r="G19" s="134">
        <v>0</v>
      </c>
      <c r="H19" s="134">
        <v>0</v>
      </c>
      <c r="I19" s="134">
        <v>108</v>
      </c>
      <c r="J19" s="134">
        <v>0</v>
      </c>
      <c r="K19" s="134">
        <v>108</v>
      </c>
      <c r="L19" s="98">
        <f t="shared" si="3"/>
        <v>42</v>
      </c>
      <c r="M19" s="98">
        <f t="shared" si="4"/>
        <v>0</v>
      </c>
      <c r="N19" s="98">
        <f t="shared" si="5"/>
        <v>42</v>
      </c>
      <c r="O19" s="69">
        <v>0</v>
      </c>
      <c r="P19" s="69">
        <v>0</v>
      </c>
      <c r="Q19" s="69">
        <v>0</v>
      </c>
      <c r="R19" s="70">
        <f t="shared" si="6"/>
        <v>0</v>
      </c>
    </row>
    <row r="20" spans="1:34" ht="13.5" customHeight="1">
      <c r="A20" s="31">
        <v>5</v>
      </c>
      <c r="B20" s="29" t="s">
        <v>34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98">
        <f t="shared" si="3"/>
        <v>0</v>
      </c>
      <c r="M20" s="98">
        <f t="shared" si="4"/>
        <v>0</v>
      </c>
      <c r="N20" s="98">
        <f t="shared" si="5"/>
        <v>0</v>
      </c>
      <c r="O20" s="69">
        <v>0</v>
      </c>
      <c r="P20" s="69">
        <v>0</v>
      </c>
      <c r="Q20" s="69">
        <v>0</v>
      </c>
      <c r="R20" s="70">
        <f t="shared" si="6"/>
        <v>0</v>
      </c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64"/>
      <c r="AD20" s="64"/>
      <c r="AE20" s="63"/>
      <c r="AF20" s="63"/>
      <c r="AG20" s="63"/>
      <c r="AH20" s="64"/>
    </row>
    <row r="21" spans="1:34" ht="14.25" customHeight="1">
      <c r="A21" s="31">
        <v>6</v>
      </c>
      <c r="B21" s="29" t="s">
        <v>20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98">
        <f t="shared" si="3"/>
        <v>0</v>
      </c>
      <c r="M21" s="98">
        <f t="shared" si="4"/>
        <v>0</v>
      </c>
      <c r="N21" s="98">
        <f t="shared" si="5"/>
        <v>0</v>
      </c>
      <c r="O21" s="69">
        <v>0</v>
      </c>
      <c r="P21" s="69">
        <v>0</v>
      </c>
      <c r="Q21" s="69">
        <v>0</v>
      </c>
      <c r="R21" s="70">
        <f t="shared" si="6"/>
        <v>0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ht="16.5" customHeight="1">
      <c r="A22" s="31">
        <v>7</v>
      </c>
      <c r="B22" s="29" t="s">
        <v>21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98">
        <f t="shared" si="3"/>
        <v>0</v>
      </c>
      <c r="M22" s="98">
        <f t="shared" si="4"/>
        <v>0</v>
      </c>
      <c r="N22" s="98">
        <f t="shared" si="5"/>
        <v>0</v>
      </c>
      <c r="O22" s="69">
        <v>0</v>
      </c>
      <c r="P22" s="69">
        <v>0</v>
      </c>
      <c r="Q22" s="69">
        <v>0</v>
      </c>
      <c r="R22" s="70">
        <f t="shared" si="6"/>
        <v>0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ht="12.75" customHeight="1">
      <c r="A23" s="31">
        <v>8</v>
      </c>
      <c r="B23" s="3" t="s">
        <v>22</v>
      </c>
      <c r="C23" s="134">
        <v>0</v>
      </c>
      <c r="D23" s="134">
        <v>20</v>
      </c>
      <c r="E23" s="134">
        <v>20</v>
      </c>
      <c r="F23" s="134">
        <v>0</v>
      </c>
      <c r="G23" s="134">
        <v>0</v>
      </c>
      <c r="H23" s="134">
        <v>0</v>
      </c>
      <c r="I23" s="134">
        <v>0</v>
      </c>
      <c r="J23" s="134">
        <v>20</v>
      </c>
      <c r="K23" s="134">
        <v>20</v>
      </c>
      <c r="L23" s="98">
        <f t="shared" si="3"/>
        <v>0</v>
      </c>
      <c r="M23" s="98">
        <f t="shared" si="4"/>
        <v>0</v>
      </c>
      <c r="N23" s="98">
        <f t="shared" si="5"/>
        <v>0</v>
      </c>
      <c r="O23" s="69">
        <v>0</v>
      </c>
      <c r="P23" s="69">
        <v>0</v>
      </c>
      <c r="Q23" s="69">
        <v>0</v>
      </c>
      <c r="R23" s="70">
        <f t="shared" si="6"/>
        <v>0</v>
      </c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28.5" customHeight="1">
      <c r="A24" s="22">
        <v>9</v>
      </c>
      <c r="B24" s="4" t="s">
        <v>137</v>
      </c>
      <c r="C24" s="134">
        <v>280</v>
      </c>
      <c r="D24" s="134">
        <v>0</v>
      </c>
      <c r="E24" s="134">
        <v>280</v>
      </c>
      <c r="F24" s="134">
        <v>0</v>
      </c>
      <c r="G24" s="134">
        <v>0</v>
      </c>
      <c r="H24" s="134">
        <v>0</v>
      </c>
      <c r="I24" s="134">
        <v>208</v>
      </c>
      <c r="J24" s="134">
        <v>0</v>
      </c>
      <c r="K24" s="134">
        <v>208</v>
      </c>
      <c r="L24" s="98">
        <f t="shared" si="3"/>
        <v>72</v>
      </c>
      <c r="M24" s="98">
        <v>0</v>
      </c>
      <c r="N24" s="98">
        <f t="shared" si="5"/>
        <v>72</v>
      </c>
      <c r="O24" s="69">
        <v>0</v>
      </c>
      <c r="P24" s="69">
        <v>0</v>
      </c>
      <c r="Q24" s="69">
        <v>0</v>
      </c>
      <c r="R24" s="70">
        <f t="shared" si="6"/>
        <v>0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12.75" customHeight="1">
      <c r="A25" s="31">
        <v>11</v>
      </c>
      <c r="B25" s="29" t="s">
        <v>23</v>
      </c>
      <c r="C25" s="134">
        <v>377</v>
      </c>
      <c r="D25" s="134">
        <v>0</v>
      </c>
      <c r="E25" s="134">
        <v>377</v>
      </c>
      <c r="F25" s="134">
        <v>3</v>
      </c>
      <c r="G25" s="134">
        <v>0</v>
      </c>
      <c r="H25" s="134">
        <v>3</v>
      </c>
      <c r="I25" s="134">
        <v>0</v>
      </c>
      <c r="J25" s="134">
        <v>0</v>
      </c>
      <c r="K25" s="134">
        <v>0</v>
      </c>
      <c r="L25" s="98">
        <f t="shared" si="3"/>
        <v>380</v>
      </c>
      <c r="M25" s="98">
        <f t="shared" si="4"/>
        <v>0</v>
      </c>
      <c r="N25" s="98">
        <f t="shared" si="5"/>
        <v>380</v>
      </c>
      <c r="O25" s="69">
        <v>0</v>
      </c>
      <c r="P25" s="69">
        <v>0</v>
      </c>
      <c r="Q25" s="69">
        <v>0</v>
      </c>
      <c r="R25" s="70">
        <f t="shared" si="6"/>
        <v>0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34" ht="15.75">
      <c r="A26" s="31">
        <v>12</v>
      </c>
      <c r="B26" s="29" t="s">
        <v>24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98">
        <f t="shared" si="3"/>
        <v>0</v>
      </c>
      <c r="M26" s="98">
        <f t="shared" si="4"/>
        <v>0</v>
      </c>
      <c r="N26" s="98">
        <f t="shared" si="5"/>
        <v>0</v>
      </c>
      <c r="O26" s="69">
        <v>0</v>
      </c>
      <c r="P26" s="69">
        <v>0</v>
      </c>
      <c r="Q26" s="69">
        <v>0</v>
      </c>
      <c r="R26" s="70">
        <f t="shared" si="6"/>
        <v>0</v>
      </c>
      <c r="S26" s="63"/>
      <c r="T26" s="63"/>
      <c r="U26" s="64"/>
      <c r="V26" s="63"/>
      <c r="W26" s="63"/>
      <c r="X26" s="64"/>
      <c r="Y26" s="63"/>
      <c r="Z26" s="63"/>
      <c r="AA26" s="64"/>
      <c r="AB26" s="64"/>
      <c r="AC26" s="64"/>
      <c r="AD26" s="64"/>
      <c r="AE26" s="63"/>
      <c r="AF26" s="63"/>
      <c r="AG26" s="63"/>
      <c r="AH26" s="64"/>
    </row>
    <row r="27" spans="1:34" ht="15.75" customHeight="1">
      <c r="A27" s="31">
        <v>13</v>
      </c>
      <c r="B27" s="29" t="s">
        <v>237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98">
        <f t="shared" si="3"/>
        <v>0</v>
      </c>
      <c r="M27" s="98">
        <f t="shared" si="4"/>
        <v>0</v>
      </c>
      <c r="N27" s="98">
        <f t="shared" si="5"/>
        <v>0</v>
      </c>
      <c r="O27" s="69">
        <v>0</v>
      </c>
      <c r="P27" s="69">
        <v>0</v>
      </c>
      <c r="Q27" s="69">
        <v>0</v>
      </c>
      <c r="R27" s="70">
        <f t="shared" si="6"/>
        <v>0</v>
      </c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ht="14.25" customHeight="1">
      <c r="A28" s="31">
        <v>14</v>
      </c>
      <c r="B28" s="29" t="s">
        <v>25</v>
      </c>
      <c r="C28" s="134">
        <v>20</v>
      </c>
      <c r="D28" s="134">
        <v>0</v>
      </c>
      <c r="E28" s="134">
        <v>20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98">
        <f t="shared" si="3"/>
        <v>20</v>
      </c>
      <c r="M28" s="98">
        <f t="shared" si="4"/>
        <v>0</v>
      </c>
      <c r="N28" s="98">
        <f t="shared" si="5"/>
        <v>20</v>
      </c>
      <c r="O28" s="69">
        <v>0</v>
      </c>
      <c r="P28" s="69">
        <v>0</v>
      </c>
      <c r="Q28" s="69">
        <v>0</v>
      </c>
      <c r="R28" s="70">
        <f t="shared" si="6"/>
        <v>0</v>
      </c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ht="13.5" customHeight="1">
      <c r="A29" s="31">
        <v>15</v>
      </c>
      <c r="B29" s="29" t="s">
        <v>26</v>
      </c>
      <c r="C29" s="140">
        <v>0</v>
      </c>
      <c r="D29" s="140">
        <v>0</v>
      </c>
      <c r="E29" s="140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98">
        <f t="shared" si="3"/>
        <v>0</v>
      </c>
      <c r="M29" s="98">
        <f t="shared" si="4"/>
        <v>0</v>
      </c>
      <c r="N29" s="98">
        <f t="shared" si="5"/>
        <v>0</v>
      </c>
      <c r="O29" s="69">
        <v>0</v>
      </c>
      <c r="P29" s="69">
        <v>0</v>
      </c>
      <c r="Q29" s="69">
        <v>0</v>
      </c>
      <c r="R29" s="70">
        <f t="shared" si="6"/>
        <v>0</v>
      </c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ht="15.75">
      <c r="A30" s="31">
        <v>17</v>
      </c>
      <c r="B30" s="29" t="s">
        <v>28</v>
      </c>
      <c r="C30" s="134">
        <v>5809</v>
      </c>
      <c r="D30" s="134">
        <v>581</v>
      </c>
      <c r="E30" s="134">
        <v>6390</v>
      </c>
      <c r="F30" s="134">
        <v>120</v>
      </c>
      <c r="G30" s="134">
        <v>30</v>
      </c>
      <c r="H30" s="134">
        <v>150</v>
      </c>
      <c r="I30" s="134">
        <v>1950</v>
      </c>
      <c r="J30" s="134">
        <v>150</v>
      </c>
      <c r="K30" s="134">
        <v>2100</v>
      </c>
      <c r="L30" s="98">
        <f t="shared" si="3"/>
        <v>3979</v>
      </c>
      <c r="M30" s="98">
        <f t="shared" si="4"/>
        <v>461</v>
      </c>
      <c r="N30" s="98">
        <f t="shared" si="5"/>
        <v>4440</v>
      </c>
      <c r="O30" s="143">
        <v>0</v>
      </c>
      <c r="P30" s="143">
        <v>0</v>
      </c>
      <c r="Q30" s="143">
        <v>0</v>
      </c>
      <c r="R30" s="142">
        <f t="shared" si="6"/>
        <v>0</v>
      </c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ht="13.5" customHeight="1">
      <c r="A31" s="31">
        <v>20</v>
      </c>
      <c r="B31" s="29" t="s">
        <v>29</v>
      </c>
      <c r="C31" s="134">
        <v>368</v>
      </c>
      <c r="D31" s="134">
        <v>0</v>
      </c>
      <c r="E31" s="134">
        <v>368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98">
        <f t="shared" si="3"/>
        <v>368</v>
      </c>
      <c r="M31" s="98">
        <f t="shared" si="4"/>
        <v>0</v>
      </c>
      <c r="N31" s="98">
        <f t="shared" si="5"/>
        <v>368</v>
      </c>
      <c r="O31" s="143">
        <v>0</v>
      </c>
      <c r="P31" s="143">
        <v>0</v>
      </c>
      <c r="Q31" s="143">
        <v>0</v>
      </c>
      <c r="R31" s="142">
        <f t="shared" si="6"/>
        <v>0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 ht="12.75" customHeight="1">
      <c r="A32" s="31">
        <v>21</v>
      </c>
      <c r="B32" s="29" t="s">
        <v>30</v>
      </c>
      <c r="C32" s="134">
        <v>392</v>
      </c>
      <c r="D32" s="134">
        <v>0</v>
      </c>
      <c r="E32" s="134">
        <v>392</v>
      </c>
      <c r="F32" s="134">
        <v>0</v>
      </c>
      <c r="G32" s="134">
        <v>0</v>
      </c>
      <c r="H32" s="134">
        <v>0</v>
      </c>
      <c r="I32" s="134">
        <v>94</v>
      </c>
      <c r="J32" s="134">
        <v>0</v>
      </c>
      <c r="K32" s="134">
        <v>94</v>
      </c>
      <c r="L32" s="98">
        <f t="shared" si="3"/>
        <v>298</v>
      </c>
      <c r="M32" s="98">
        <f t="shared" si="4"/>
        <v>0</v>
      </c>
      <c r="N32" s="98">
        <f t="shared" si="5"/>
        <v>298</v>
      </c>
      <c r="O32" s="143">
        <v>0</v>
      </c>
      <c r="P32" s="143">
        <v>0</v>
      </c>
      <c r="Q32" s="143">
        <v>0</v>
      </c>
      <c r="R32" s="142">
        <f t="shared" si="6"/>
        <v>0</v>
      </c>
      <c r="S32" s="63"/>
      <c r="T32" s="63"/>
      <c r="U32" s="64"/>
      <c r="V32" s="63"/>
      <c r="W32" s="63"/>
      <c r="X32" s="64"/>
      <c r="Y32" s="63"/>
      <c r="Z32" s="63"/>
      <c r="AA32" s="64"/>
      <c r="AB32" s="64"/>
      <c r="AC32" s="64"/>
      <c r="AD32" s="64"/>
      <c r="AE32" s="63"/>
      <c r="AF32" s="63"/>
      <c r="AG32" s="63"/>
      <c r="AH32" s="64"/>
    </row>
    <row r="33" spans="1:34" ht="12" customHeight="1">
      <c r="A33" s="31">
        <v>22</v>
      </c>
      <c r="B33" s="29" t="s">
        <v>31</v>
      </c>
      <c r="C33" s="134">
        <v>1833</v>
      </c>
      <c r="D33" s="134">
        <v>252</v>
      </c>
      <c r="E33" s="134">
        <v>2085</v>
      </c>
      <c r="F33" s="134">
        <v>720</v>
      </c>
      <c r="G33" s="134">
        <v>330</v>
      </c>
      <c r="H33" s="134">
        <v>1050</v>
      </c>
      <c r="I33" s="134">
        <v>410</v>
      </c>
      <c r="J33" s="134">
        <v>150</v>
      </c>
      <c r="K33" s="134">
        <v>560</v>
      </c>
      <c r="L33" s="98">
        <f t="shared" si="3"/>
        <v>2143</v>
      </c>
      <c r="M33" s="98">
        <f t="shared" si="4"/>
        <v>432</v>
      </c>
      <c r="N33" s="98">
        <f t="shared" si="5"/>
        <v>2575</v>
      </c>
      <c r="O33" s="143">
        <v>0</v>
      </c>
      <c r="P33" s="143">
        <v>0</v>
      </c>
      <c r="Q33" s="143">
        <v>0</v>
      </c>
      <c r="R33" s="142">
        <f t="shared" si="6"/>
        <v>0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34" ht="13.5" customHeight="1">
      <c r="A34" s="31">
        <v>25</v>
      </c>
      <c r="B34" s="29" t="s">
        <v>32</v>
      </c>
      <c r="C34" s="134">
        <v>1227</v>
      </c>
      <c r="D34" s="134">
        <v>120</v>
      </c>
      <c r="E34" s="134">
        <v>1347</v>
      </c>
      <c r="F34" s="134">
        <v>110</v>
      </c>
      <c r="G34" s="134">
        <v>20</v>
      </c>
      <c r="H34" s="134">
        <v>130</v>
      </c>
      <c r="I34" s="134">
        <v>575</v>
      </c>
      <c r="J34" s="134">
        <v>25</v>
      </c>
      <c r="K34" s="134">
        <v>600</v>
      </c>
      <c r="L34" s="98">
        <f t="shared" si="3"/>
        <v>762</v>
      </c>
      <c r="M34" s="98">
        <f t="shared" si="4"/>
        <v>115</v>
      </c>
      <c r="N34" s="98">
        <f t="shared" si="5"/>
        <v>877</v>
      </c>
      <c r="O34" s="143">
        <v>0</v>
      </c>
      <c r="P34" s="143">
        <v>0</v>
      </c>
      <c r="Q34" s="143">
        <v>0</v>
      </c>
      <c r="R34" s="142">
        <f t="shared" si="6"/>
        <v>0</v>
      </c>
      <c r="S34" s="66"/>
      <c r="T34" s="66"/>
      <c r="U34" s="67"/>
      <c r="V34" s="66"/>
      <c r="W34" s="66"/>
      <c r="X34" s="67"/>
      <c r="Y34" s="66"/>
      <c r="Z34" s="66"/>
      <c r="AA34" s="67"/>
      <c r="AB34" s="64"/>
      <c r="AC34" s="64"/>
      <c r="AD34" s="64"/>
      <c r="AE34" s="66"/>
      <c r="AF34" s="66"/>
      <c r="AG34" s="66"/>
      <c r="AH34" s="67"/>
    </row>
    <row r="35" spans="1:34" ht="12.75" customHeight="1">
      <c r="A35" s="31">
        <v>27</v>
      </c>
      <c r="B35" s="29" t="str">
        <f>'2021-2022(1)'!B36</f>
        <v>ÿz`ª e¨emvqx mgevq mwgwZ wj:</v>
      </c>
      <c r="C35" s="135">
        <v>640</v>
      </c>
      <c r="D35" s="135">
        <v>31</v>
      </c>
      <c r="E35" s="134">
        <v>671</v>
      </c>
      <c r="F35" s="134">
        <v>5</v>
      </c>
      <c r="G35" s="134">
        <v>2</v>
      </c>
      <c r="H35" s="134">
        <v>7</v>
      </c>
      <c r="I35" s="134">
        <v>75</v>
      </c>
      <c r="J35" s="134">
        <v>15</v>
      </c>
      <c r="K35" s="134">
        <v>90</v>
      </c>
      <c r="L35" s="98">
        <f t="shared" si="3"/>
        <v>570</v>
      </c>
      <c r="M35" s="98">
        <f t="shared" si="4"/>
        <v>18</v>
      </c>
      <c r="N35" s="98">
        <f t="shared" si="5"/>
        <v>588</v>
      </c>
      <c r="O35" s="69">
        <v>0</v>
      </c>
      <c r="P35" s="69">
        <v>0</v>
      </c>
      <c r="Q35" s="69">
        <v>0</v>
      </c>
      <c r="R35" s="70">
        <f t="shared" si="6"/>
        <v>0</v>
      </c>
      <c r="S35" s="66"/>
      <c r="T35" s="66"/>
      <c r="U35" s="67"/>
      <c r="V35" s="66"/>
      <c r="W35" s="66"/>
      <c r="X35" s="67"/>
      <c r="Y35" s="66"/>
      <c r="Z35" s="66"/>
      <c r="AA35" s="67"/>
      <c r="AB35" s="64"/>
      <c r="AC35" s="64"/>
      <c r="AD35" s="64"/>
      <c r="AE35" s="66"/>
      <c r="AF35" s="66"/>
      <c r="AG35" s="66"/>
      <c r="AH35" s="67"/>
    </row>
    <row r="36" spans="1:34" ht="13.5" customHeight="1">
      <c r="A36" s="31">
        <v>32</v>
      </c>
      <c r="B36" s="29" t="s">
        <v>33</v>
      </c>
      <c r="C36" s="134">
        <v>150</v>
      </c>
      <c r="D36" s="134">
        <v>0</v>
      </c>
      <c r="E36" s="134">
        <v>150</v>
      </c>
      <c r="F36" s="134">
        <v>0</v>
      </c>
      <c r="G36" s="134">
        <v>0</v>
      </c>
      <c r="H36" s="134">
        <v>0</v>
      </c>
      <c r="I36" s="134">
        <v>87</v>
      </c>
      <c r="J36" s="134">
        <v>0</v>
      </c>
      <c r="K36" s="134">
        <v>87</v>
      </c>
      <c r="L36" s="98">
        <f t="shared" si="3"/>
        <v>63</v>
      </c>
      <c r="M36" s="98">
        <f t="shared" si="4"/>
        <v>0</v>
      </c>
      <c r="N36" s="98">
        <f t="shared" si="5"/>
        <v>63</v>
      </c>
      <c r="O36" s="69">
        <v>0</v>
      </c>
      <c r="P36" s="69">
        <v>0</v>
      </c>
      <c r="Q36" s="69">
        <v>0</v>
      </c>
      <c r="R36" s="70">
        <f t="shared" si="6"/>
        <v>0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ht="17.25" customHeight="1">
      <c r="A37" s="184" t="s">
        <v>13</v>
      </c>
      <c r="B37" s="185"/>
      <c r="C37" s="134">
        <f t="shared" ref="C37:K37" si="7">SUM(C17:C36)</f>
        <v>12123</v>
      </c>
      <c r="D37" s="134">
        <f t="shared" si="7"/>
        <v>1030</v>
      </c>
      <c r="E37" s="134">
        <f t="shared" si="7"/>
        <v>13153</v>
      </c>
      <c r="F37" s="134">
        <f t="shared" si="7"/>
        <v>958</v>
      </c>
      <c r="G37" s="134">
        <f t="shared" si="7"/>
        <v>382</v>
      </c>
      <c r="H37" s="134">
        <f t="shared" si="7"/>
        <v>1340</v>
      </c>
      <c r="I37" s="134">
        <f t="shared" si="7"/>
        <v>3507</v>
      </c>
      <c r="J37" s="134">
        <f t="shared" si="7"/>
        <v>360</v>
      </c>
      <c r="K37" s="134">
        <f t="shared" si="7"/>
        <v>3867</v>
      </c>
      <c r="L37" s="16">
        <f>L36+L34+L35+L33+L32+L31+L30+L29+L28+L27+L26+L25+L24+L23+L22+L21+L20+L19+L18+L17</f>
        <v>9574</v>
      </c>
      <c r="M37" s="16">
        <f>M36+M35+M34+M33+M32+M31+M30+M29+M28+M27+M26+M25+M24+M23+M22+M21+M20+M19+M18+M17</f>
        <v>1052</v>
      </c>
      <c r="N37" s="16">
        <f>N36+N35+N34+N33+N32+N31+N30+N29+N28+N27+N26+N25+N24+N23+N22+N21+N20+N19+N18+N17</f>
        <v>10626</v>
      </c>
      <c r="O37" s="16">
        <f t="shared" ref="O37:R37" si="8">SUM(O17:O36)</f>
        <v>0</v>
      </c>
      <c r="P37" s="16">
        <f t="shared" si="8"/>
        <v>0</v>
      </c>
      <c r="Q37" s="16">
        <f t="shared" si="8"/>
        <v>0</v>
      </c>
      <c r="R37" s="16">
        <f t="shared" si="8"/>
        <v>0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ht="12" customHeight="1">
      <c r="A38" s="201" t="s">
        <v>0</v>
      </c>
      <c r="B38" s="204" t="s">
        <v>1</v>
      </c>
      <c r="C38" s="195" t="s">
        <v>3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13.5" customHeight="1">
      <c r="A39" s="202"/>
      <c r="B39" s="205"/>
      <c r="C39" s="195" t="s">
        <v>145</v>
      </c>
      <c r="D39" s="196"/>
      <c r="E39" s="196"/>
      <c r="F39" s="196"/>
      <c r="G39" s="196"/>
      <c r="H39" s="196"/>
      <c r="I39" s="196"/>
      <c r="J39" s="196"/>
      <c r="K39" s="197"/>
      <c r="L39" s="315" t="s">
        <v>147</v>
      </c>
      <c r="M39" s="316"/>
      <c r="N39" s="316"/>
      <c r="O39" s="195" t="s">
        <v>148</v>
      </c>
      <c r="P39" s="196"/>
      <c r="Q39" s="196"/>
      <c r="R39" s="197"/>
      <c r="S39" s="66"/>
      <c r="T39" s="66"/>
      <c r="U39" s="67"/>
      <c r="V39" s="66"/>
      <c r="W39" s="66"/>
      <c r="X39" s="67"/>
      <c r="Y39" s="66"/>
      <c r="Z39" s="66"/>
      <c r="AA39" s="67"/>
      <c r="AB39" s="64"/>
      <c r="AC39" s="64"/>
      <c r="AD39" s="64"/>
      <c r="AE39" s="66"/>
      <c r="AF39" s="66"/>
      <c r="AG39" s="66"/>
      <c r="AH39" s="67"/>
    </row>
    <row r="40" spans="1:34" ht="12.75" customHeight="1">
      <c r="A40" s="202"/>
      <c r="B40" s="205"/>
      <c r="C40" s="317" t="s">
        <v>142</v>
      </c>
      <c r="D40" s="318"/>
      <c r="E40" s="319"/>
      <c r="F40" s="315" t="s">
        <v>7</v>
      </c>
      <c r="G40" s="316"/>
      <c r="H40" s="320"/>
      <c r="I40" s="321" t="s">
        <v>9</v>
      </c>
      <c r="J40" s="322"/>
      <c r="K40" s="323"/>
      <c r="L40" s="16" t="s">
        <v>146</v>
      </c>
      <c r="M40" s="324"/>
      <c r="N40" s="324"/>
      <c r="O40" s="305" t="s">
        <v>149</v>
      </c>
      <c r="P40" s="305" t="s">
        <v>8</v>
      </c>
      <c r="Q40" s="325" t="s">
        <v>151</v>
      </c>
      <c r="R40" s="305" t="s">
        <v>136</v>
      </c>
      <c r="S40" s="66"/>
      <c r="T40" s="66"/>
      <c r="U40" s="67"/>
      <c r="V40" s="66"/>
      <c r="W40" s="66"/>
      <c r="X40" s="67"/>
      <c r="Y40" s="66"/>
      <c r="Z40" s="66"/>
      <c r="AA40" s="67"/>
      <c r="AB40" s="64"/>
      <c r="AC40" s="64"/>
      <c r="AD40" s="64"/>
      <c r="AE40" s="66"/>
      <c r="AF40" s="66"/>
      <c r="AG40" s="66"/>
      <c r="AH40" s="67"/>
    </row>
    <row r="41" spans="1:34" ht="25.5" customHeight="1">
      <c r="A41" s="202"/>
      <c r="B41" s="205"/>
      <c r="C41" s="16" t="s">
        <v>146</v>
      </c>
      <c r="D41" s="16" t="s">
        <v>5</v>
      </c>
      <c r="E41" s="297" t="s">
        <v>6</v>
      </c>
      <c r="F41" s="16" t="s">
        <v>146</v>
      </c>
      <c r="G41" s="16" t="s">
        <v>5</v>
      </c>
      <c r="H41" s="326" t="s">
        <v>138</v>
      </c>
      <c r="I41" s="16" t="s">
        <v>146</v>
      </c>
      <c r="J41" s="16" t="s">
        <v>5</v>
      </c>
      <c r="K41" s="326" t="s">
        <v>139</v>
      </c>
      <c r="L41" s="16">
        <v>16</v>
      </c>
      <c r="M41" s="16" t="s">
        <v>5</v>
      </c>
      <c r="N41" s="327" t="s">
        <v>140</v>
      </c>
      <c r="O41" s="311"/>
      <c r="P41" s="311"/>
      <c r="Q41" s="328"/>
      <c r="R41" s="311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ht="11.25" customHeight="1">
      <c r="A42" s="203"/>
      <c r="B42" s="206"/>
      <c r="C42" s="16">
        <v>7</v>
      </c>
      <c r="D42" s="16">
        <v>8</v>
      </c>
      <c r="E42" s="16">
        <v>9</v>
      </c>
      <c r="F42" s="16">
        <v>10</v>
      </c>
      <c r="G42" s="16">
        <v>11</v>
      </c>
      <c r="H42" s="16">
        <v>12</v>
      </c>
      <c r="I42" s="16">
        <v>13</v>
      </c>
      <c r="J42" s="16">
        <v>14</v>
      </c>
      <c r="K42" s="16">
        <v>15</v>
      </c>
      <c r="L42" s="17"/>
      <c r="M42" s="16">
        <v>17</v>
      </c>
      <c r="N42" s="171">
        <v>18</v>
      </c>
      <c r="O42" s="16">
        <v>19</v>
      </c>
      <c r="P42" s="16">
        <v>20</v>
      </c>
      <c r="Q42" s="16">
        <v>21</v>
      </c>
      <c r="R42" s="16">
        <v>22</v>
      </c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 ht="12" customHeight="1">
      <c r="A43" s="188" t="s">
        <v>35</v>
      </c>
      <c r="B43" s="189"/>
      <c r="C43" s="17"/>
      <c r="D43" s="17"/>
      <c r="E43" s="17"/>
      <c r="F43" s="17"/>
      <c r="G43" s="17"/>
      <c r="H43" s="17"/>
      <c r="I43" s="17"/>
      <c r="J43" s="17"/>
      <c r="K43" s="17"/>
      <c r="L43" s="11"/>
      <c r="M43" s="17"/>
      <c r="N43" s="17"/>
      <c r="O43" s="329"/>
      <c r="P43" s="17"/>
      <c r="Q43" s="17"/>
      <c r="R43" s="18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ht="14.25" customHeight="1">
      <c r="A44" s="31">
        <v>1</v>
      </c>
      <c r="B44" s="29" t="s">
        <v>36</v>
      </c>
      <c r="C44" s="134">
        <v>5324</v>
      </c>
      <c r="D44" s="134">
        <v>0</v>
      </c>
      <c r="E44" s="134">
        <v>5324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34">
        <v>5324</v>
      </c>
      <c r="M44" s="134">
        <v>0</v>
      </c>
      <c r="N44" s="134">
        <v>5324</v>
      </c>
      <c r="O44" s="11">
        <v>0</v>
      </c>
      <c r="P44" s="11">
        <v>0</v>
      </c>
      <c r="Q44" s="11">
        <v>0</v>
      </c>
      <c r="R44" s="11">
        <v>0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1:34" ht="13.5" customHeight="1">
      <c r="A45" s="31">
        <v>2</v>
      </c>
      <c r="B45" s="29" t="s">
        <v>37</v>
      </c>
      <c r="C45" s="313">
        <v>0</v>
      </c>
      <c r="D45" s="134">
        <v>462</v>
      </c>
      <c r="E45" s="134">
        <v>462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313">
        <v>0</v>
      </c>
      <c r="M45" s="134">
        <v>462</v>
      </c>
      <c r="N45" s="134">
        <v>462</v>
      </c>
      <c r="O45" s="11">
        <v>0</v>
      </c>
      <c r="P45" s="11">
        <v>0</v>
      </c>
      <c r="Q45" s="11">
        <v>0</v>
      </c>
      <c r="R45" s="11">
        <v>0</v>
      </c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ht="13.5" customHeight="1">
      <c r="A46" s="31">
        <v>3</v>
      </c>
      <c r="B46" s="29" t="s">
        <v>38</v>
      </c>
      <c r="C46" s="134">
        <v>150</v>
      </c>
      <c r="D46" s="134">
        <v>0</v>
      </c>
      <c r="E46" s="134">
        <v>150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/>
      <c r="L46" s="134">
        <v>150</v>
      </c>
      <c r="M46" s="134">
        <v>0</v>
      </c>
      <c r="N46" s="134">
        <v>150</v>
      </c>
      <c r="O46" s="11">
        <v>0</v>
      </c>
      <c r="P46" s="11">
        <v>0</v>
      </c>
      <c r="Q46" s="11">
        <v>0</v>
      </c>
      <c r="R46" s="11">
        <v>0</v>
      </c>
    </row>
    <row r="47" spans="1:34" ht="10.5" customHeight="1">
      <c r="A47" s="31">
        <v>4</v>
      </c>
      <c r="B47" s="29" t="s">
        <v>39</v>
      </c>
      <c r="C47" s="134">
        <v>0</v>
      </c>
      <c r="D47" s="134">
        <v>1127</v>
      </c>
      <c r="E47" s="134">
        <v>1127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34">
        <v>0</v>
      </c>
      <c r="M47" s="134">
        <v>1127</v>
      </c>
      <c r="N47" s="134">
        <v>1127</v>
      </c>
      <c r="O47" s="11">
        <v>0</v>
      </c>
      <c r="P47" s="11">
        <v>0</v>
      </c>
      <c r="Q47" s="11">
        <v>0</v>
      </c>
      <c r="R47" s="11">
        <v>0</v>
      </c>
    </row>
    <row r="48" spans="1:34">
      <c r="A48" s="184" t="s">
        <v>13</v>
      </c>
      <c r="B48" s="185"/>
      <c r="C48" s="11">
        <f>SUM(C44:C47)</f>
        <v>5474</v>
      </c>
      <c r="D48" s="11">
        <f t="shared" ref="D48:R48" si="9">SUM(D44:D47)</f>
        <v>1589</v>
      </c>
      <c r="E48" s="11">
        <f t="shared" si="9"/>
        <v>7063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5474</v>
      </c>
      <c r="M48" s="11">
        <f t="shared" si="9"/>
        <v>1589</v>
      </c>
      <c r="N48" s="330">
        <f>SUM(N44:N47)</f>
        <v>7063</v>
      </c>
      <c r="O48" s="11">
        <f t="shared" si="9"/>
        <v>0</v>
      </c>
      <c r="P48" s="11">
        <f t="shared" si="9"/>
        <v>0</v>
      </c>
      <c r="Q48" s="11">
        <f t="shared" si="9"/>
        <v>0</v>
      </c>
      <c r="R48" s="11">
        <f t="shared" si="9"/>
        <v>0</v>
      </c>
    </row>
    <row r="49" spans="1:18" ht="13.5" customHeight="1">
      <c r="A49" s="288" t="s">
        <v>247</v>
      </c>
      <c r="B49" s="289"/>
      <c r="C49" s="331">
        <f>C48+C37</f>
        <v>17597</v>
      </c>
      <c r="D49" s="331">
        <f>D48+D37</f>
        <v>2619</v>
      </c>
      <c r="E49" s="331">
        <f>C49+D49</f>
        <v>20216</v>
      </c>
      <c r="F49" s="331">
        <f t="shared" ref="F49:R49" si="10">SUM(F37+F48)</f>
        <v>958</v>
      </c>
      <c r="G49" s="331">
        <f t="shared" si="10"/>
        <v>382</v>
      </c>
      <c r="H49" s="331">
        <f t="shared" si="10"/>
        <v>1340</v>
      </c>
      <c r="I49" s="331">
        <f t="shared" si="10"/>
        <v>3507</v>
      </c>
      <c r="J49" s="331">
        <f t="shared" si="10"/>
        <v>360</v>
      </c>
      <c r="K49" s="331">
        <f t="shared" si="10"/>
        <v>3867</v>
      </c>
      <c r="L49" s="331">
        <f>L48+L37</f>
        <v>15048</v>
      </c>
      <c r="M49" s="331">
        <f>M48+M37</f>
        <v>2641</v>
      </c>
      <c r="N49" s="332">
        <f>N48+N37</f>
        <v>17689</v>
      </c>
      <c r="O49" s="301">
        <f t="shared" si="10"/>
        <v>0</v>
      </c>
      <c r="P49" s="301">
        <f t="shared" si="10"/>
        <v>0</v>
      </c>
      <c r="Q49" s="301">
        <f t="shared" si="10"/>
        <v>0</v>
      </c>
      <c r="R49" s="301">
        <f t="shared" si="10"/>
        <v>0</v>
      </c>
    </row>
    <row r="50" spans="1:18" ht="12.75" customHeight="1">
      <c r="A50" s="188" t="s">
        <v>41</v>
      </c>
      <c r="B50" s="189"/>
      <c r="C50" s="25"/>
      <c r="D50" s="25"/>
      <c r="E50" s="25"/>
      <c r="F50" s="25"/>
      <c r="G50" s="25"/>
      <c r="H50" s="25"/>
      <c r="I50" s="25"/>
      <c r="J50" s="25"/>
      <c r="K50" s="25"/>
      <c r="L50" s="1"/>
      <c r="M50" s="25"/>
      <c r="N50" s="25"/>
      <c r="O50" s="25"/>
      <c r="P50" s="25"/>
      <c r="Q50" s="25"/>
      <c r="R50" s="26"/>
    </row>
    <row r="51" spans="1:18" ht="13.5" customHeight="1">
      <c r="A51" s="31">
        <v>1</v>
      </c>
      <c r="B51" s="29" t="s">
        <v>27</v>
      </c>
      <c r="C51" s="134">
        <v>941</v>
      </c>
      <c r="D51" s="134">
        <v>704</v>
      </c>
      <c r="E51" s="134">
        <v>1645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34">
        <v>941</v>
      </c>
      <c r="M51" s="134">
        <v>704</v>
      </c>
      <c r="N51" s="134">
        <v>1645</v>
      </c>
      <c r="O51" s="1">
        <v>0</v>
      </c>
      <c r="P51" s="1">
        <v>0</v>
      </c>
      <c r="Q51" s="1">
        <v>0</v>
      </c>
      <c r="R51" s="1">
        <v>0</v>
      </c>
    </row>
    <row r="52" spans="1:18" ht="13.5" customHeight="1">
      <c r="A52" s="31">
        <v>2</v>
      </c>
      <c r="B52" s="29" t="s">
        <v>40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</row>
    <row r="53" spans="1:18" ht="12" customHeight="1">
      <c r="A53" s="184" t="s">
        <v>13</v>
      </c>
      <c r="B53" s="185"/>
      <c r="C53" s="134">
        <v>941</v>
      </c>
      <c r="D53" s="134">
        <v>704</v>
      </c>
      <c r="E53" s="134">
        <v>1645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34">
        <v>941</v>
      </c>
      <c r="M53" s="134">
        <v>704</v>
      </c>
      <c r="N53" s="134">
        <v>1645</v>
      </c>
      <c r="O53" s="11">
        <v>0</v>
      </c>
      <c r="P53" s="11">
        <v>0</v>
      </c>
      <c r="Q53" s="11">
        <v>0</v>
      </c>
      <c r="R53" s="11">
        <v>0</v>
      </c>
    </row>
    <row r="54" spans="1:18" ht="12" customHeight="1">
      <c r="A54" s="195" t="str">
        <f>'2021-2022(1)'!A56:B56</f>
        <v>Avi wW G</v>
      </c>
      <c r="B54" s="196"/>
      <c r="C54" s="128"/>
      <c r="D54" s="128"/>
      <c r="E54" s="128"/>
      <c r="F54" s="128"/>
      <c r="G54" s="128"/>
      <c r="H54" s="128"/>
      <c r="I54" s="128"/>
      <c r="J54" s="128"/>
      <c r="K54" s="128"/>
      <c r="L54" s="333"/>
      <c r="M54" s="128"/>
      <c r="N54" s="128"/>
      <c r="O54" s="128"/>
      <c r="P54" s="128"/>
      <c r="Q54" s="128"/>
      <c r="R54" s="129"/>
    </row>
    <row r="55" spans="1:18" ht="12" customHeight="1">
      <c r="A55" s="118">
        <v>1</v>
      </c>
      <c r="B55" s="127" t="s">
        <v>265</v>
      </c>
      <c r="C55" s="334">
        <v>0</v>
      </c>
      <c r="D55" s="334">
        <v>0</v>
      </c>
      <c r="E55" s="335">
        <v>0</v>
      </c>
      <c r="F55" s="334">
        <v>0</v>
      </c>
      <c r="G55" s="334">
        <v>0</v>
      </c>
      <c r="H55" s="335">
        <f t="shared" ref="H55" si="11">F55+G55</f>
        <v>0</v>
      </c>
      <c r="I55" s="334">
        <v>0</v>
      </c>
      <c r="J55" s="334">
        <v>0</v>
      </c>
      <c r="K55" s="335">
        <f t="shared" ref="K55" si="12">I55+J55</f>
        <v>0</v>
      </c>
      <c r="L55" s="335">
        <f t="shared" ref="L55" si="13">+C55+F55-I55</f>
        <v>0</v>
      </c>
      <c r="M55" s="335">
        <f t="shared" ref="M55" si="14">+D55+G55-J55</f>
        <v>0</v>
      </c>
      <c r="N55" s="336">
        <f t="shared" ref="N55" si="15">+L55+M55</f>
        <v>0</v>
      </c>
      <c r="O55" s="11">
        <v>0</v>
      </c>
      <c r="P55" s="11">
        <v>0</v>
      </c>
      <c r="Q55" s="11">
        <v>0</v>
      </c>
      <c r="R55" s="11">
        <v>0</v>
      </c>
    </row>
    <row r="56" spans="1:18" ht="12.75" customHeight="1">
      <c r="A56" s="118"/>
      <c r="B56" s="127" t="s">
        <v>55</v>
      </c>
      <c r="C56" s="334">
        <v>0</v>
      </c>
      <c r="D56" s="334">
        <v>0</v>
      </c>
      <c r="E56" s="335">
        <v>0</v>
      </c>
      <c r="F56" s="334">
        <v>0</v>
      </c>
      <c r="G56" s="334">
        <v>0</v>
      </c>
      <c r="H56" s="335">
        <v>0</v>
      </c>
      <c r="I56" s="334">
        <v>0</v>
      </c>
      <c r="J56" s="334">
        <v>0</v>
      </c>
      <c r="K56" s="335">
        <f t="shared" ref="K56" si="16">I56+J56</f>
        <v>0</v>
      </c>
      <c r="L56" s="335">
        <f t="shared" ref="L56" si="17">+C56+F56-I56</f>
        <v>0</v>
      </c>
      <c r="M56" s="335">
        <f t="shared" ref="M56" si="18">+D56+G56-J56</f>
        <v>0</v>
      </c>
      <c r="N56" s="336">
        <f t="shared" ref="N56" si="19">+L56+M56</f>
        <v>0</v>
      </c>
      <c r="O56" s="11">
        <v>0</v>
      </c>
      <c r="P56" s="11">
        <v>0</v>
      </c>
      <c r="Q56" s="11">
        <v>0</v>
      </c>
      <c r="R56" s="11">
        <v>0</v>
      </c>
    </row>
    <row r="57" spans="1:18" ht="14.25" customHeight="1">
      <c r="A57" s="188" t="s">
        <v>42</v>
      </c>
      <c r="B57" s="189"/>
      <c r="C57" s="312"/>
      <c r="D57" s="312"/>
      <c r="E57" s="312"/>
      <c r="F57" s="312"/>
      <c r="G57" s="312"/>
      <c r="H57" s="312"/>
      <c r="I57" s="312"/>
      <c r="J57" s="312"/>
      <c r="K57" s="312"/>
      <c r="L57" s="11"/>
      <c r="M57" s="312"/>
      <c r="N57" s="312"/>
      <c r="O57" s="337"/>
      <c r="P57" s="337"/>
      <c r="Q57" s="337"/>
      <c r="R57" s="337"/>
    </row>
    <row r="58" spans="1:18" ht="12.75" customHeight="1">
      <c r="A58" s="31">
        <v>1</v>
      </c>
      <c r="B58" s="29" t="s">
        <v>43</v>
      </c>
      <c r="C58" s="134">
        <v>229</v>
      </c>
      <c r="D58" s="134">
        <v>129</v>
      </c>
      <c r="E58" s="134">
        <v>358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34">
        <v>229</v>
      </c>
      <c r="M58" s="134">
        <v>129</v>
      </c>
      <c r="N58" s="134">
        <v>358</v>
      </c>
      <c r="O58" s="11">
        <v>0</v>
      </c>
      <c r="P58" s="11">
        <v>0</v>
      </c>
      <c r="Q58" s="11">
        <v>0</v>
      </c>
      <c r="R58" s="11">
        <v>0</v>
      </c>
    </row>
    <row r="59" spans="1:18" ht="12" customHeight="1">
      <c r="A59" s="31">
        <v>2</v>
      </c>
      <c r="B59" s="29" t="s">
        <v>44</v>
      </c>
      <c r="C59" s="134">
        <v>107</v>
      </c>
      <c r="D59" s="134">
        <v>90</v>
      </c>
      <c r="E59" s="134">
        <v>197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34">
        <v>107</v>
      </c>
      <c r="M59" s="134">
        <v>90</v>
      </c>
      <c r="N59" s="134">
        <v>197</v>
      </c>
      <c r="O59" s="11">
        <v>0</v>
      </c>
      <c r="P59" s="11">
        <v>0</v>
      </c>
      <c r="Q59" s="11">
        <v>0</v>
      </c>
      <c r="R59" s="11">
        <v>0</v>
      </c>
    </row>
    <row r="60" spans="1:18" ht="14.25" customHeight="1">
      <c r="A60" s="31">
        <v>3</v>
      </c>
      <c r="B60" s="29" t="s">
        <v>152</v>
      </c>
      <c r="C60" s="134">
        <v>0</v>
      </c>
      <c r="D60" s="134">
        <v>0</v>
      </c>
      <c r="E60" s="134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34">
        <v>0</v>
      </c>
      <c r="M60" s="134">
        <v>0</v>
      </c>
      <c r="N60" s="134">
        <v>0</v>
      </c>
      <c r="O60" s="11">
        <v>0</v>
      </c>
      <c r="P60" s="11">
        <v>0</v>
      </c>
      <c r="Q60" s="11">
        <v>0</v>
      </c>
      <c r="R60" s="11">
        <v>0</v>
      </c>
    </row>
    <row r="61" spans="1:18" ht="11.25" customHeight="1">
      <c r="A61" s="184" t="s">
        <v>13</v>
      </c>
      <c r="B61" s="185"/>
      <c r="C61" s="134">
        <v>336</v>
      </c>
      <c r="D61" s="134">
        <v>219</v>
      </c>
      <c r="E61" s="134">
        <v>555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34">
        <v>336</v>
      </c>
      <c r="M61" s="134">
        <v>219</v>
      </c>
      <c r="N61" s="134">
        <v>555</v>
      </c>
      <c r="O61" s="11">
        <v>0</v>
      </c>
      <c r="P61" s="11">
        <v>0</v>
      </c>
      <c r="Q61" s="11">
        <v>0</v>
      </c>
      <c r="R61" s="11">
        <v>0</v>
      </c>
    </row>
    <row r="62" spans="1:18">
      <c r="A62" s="188" t="s">
        <v>45</v>
      </c>
      <c r="B62" s="189"/>
      <c r="C62" s="17"/>
      <c r="D62" s="17"/>
      <c r="E62" s="17"/>
      <c r="F62" s="17"/>
      <c r="G62" s="17"/>
      <c r="H62" s="17"/>
      <c r="I62" s="17"/>
      <c r="J62" s="17"/>
      <c r="K62" s="17"/>
      <c r="L62" s="11"/>
      <c r="M62" s="17"/>
      <c r="N62" s="17"/>
      <c r="O62" s="17"/>
      <c r="P62" s="17"/>
      <c r="Q62" s="17"/>
      <c r="R62" s="18"/>
    </row>
    <row r="63" spans="1:18" ht="13.5" customHeight="1">
      <c r="A63" s="31">
        <v>1</v>
      </c>
      <c r="B63" s="29" t="s">
        <v>46</v>
      </c>
      <c r="C63" s="134">
        <v>0</v>
      </c>
      <c r="D63" s="134">
        <v>0</v>
      </c>
      <c r="E63" s="134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34">
        <v>0</v>
      </c>
      <c r="M63" s="134">
        <v>0</v>
      </c>
      <c r="N63" s="134">
        <v>0</v>
      </c>
      <c r="O63" s="11">
        <v>0</v>
      </c>
      <c r="P63" s="11">
        <v>0</v>
      </c>
      <c r="Q63" s="11">
        <v>0</v>
      </c>
      <c r="R63" s="11">
        <v>0</v>
      </c>
    </row>
    <row r="64" spans="1:18" ht="12.75" customHeight="1">
      <c r="A64" s="31">
        <v>2</v>
      </c>
      <c r="B64" s="29" t="s">
        <v>47</v>
      </c>
      <c r="C64" s="134">
        <v>0</v>
      </c>
      <c r="D64" s="134">
        <v>0</v>
      </c>
      <c r="E64" s="134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34">
        <v>0</v>
      </c>
      <c r="M64" s="134">
        <v>0</v>
      </c>
      <c r="N64" s="134">
        <v>0</v>
      </c>
      <c r="O64" s="11">
        <v>0</v>
      </c>
      <c r="P64" s="11">
        <v>0</v>
      </c>
      <c r="Q64" s="11">
        <v>0</v>
      </c>
      <c r="R64" s="11">
        <v>0</v>
      </c>
    </row>
    <row r="65" spans="1:18" ht="11.25" customHeight="1">
      <c r="A65" s="31">
        <v>3</v>
      </c>
      <c r="B65" s="29" t="s">
        <v>48</v>
      </c>
      <c r="C65" s="134">
        <v>20</v>
      </c>
      <c r="D65" s="134">
        <v>0</v>
      </c>
      <c r="E65" s="134">
        <v>20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34">
        <v>20</v>
      </c>
      <c r="M65" s="134">
        <v>0</v>
      </c>
      <c r="N65" s="134">
        <v>20</v>
      </c>
      <c r="O65" s="11">
        <v>0</v>
      </c>
      <c r="P65" s="11">
        <v>0</v>
      </c>
      <c r="Q65" s="11">
        <v>0</v>
      </c>
      <c r="R65" s="11">
        <v>0</v>
      </c>
    </row>
    <row r="66" spans="1:18" ht="11.25" customHeight="1">
      <c r="A66" s="184" t="s">
        <v>13</v>
      </c>
      <c r="B66" s="185"/>
      <c r="C66" s="134">
        <v>20</v>
      </c>
      <c r="D66" s="134">
        <v>0</v>
      </c>
      <c r="E66" s="134">
        <v>20</v>
      </c>
      <c r="F66" s="11">
        <f t="shared" ref="F66:K66" si="20">SUM(F63:F65)</f>
        <v>0</v>
      </c>
      <c r="G66" s="11">
        <f t="shared" si="20"/>
        <v>0</v>
      </c>
      <c r="H66" s="11">
        <f t="shared" si="20"/>
        <v>0</v>
      </c>
      <c r="I66" s="11">
        <f t="shared" si="20"/>
        <v>0</v>
      </c>
      <c r="J66" s="11">
        <f t="shared" si="20"/>
        <v>0</v>
      </c>
      <c r="K66" s="11">
        <f t="shared" si="20"/>
        <v>0</v>
      </c>
      <c r="L66" s="134">
        <v>20</v>
      </c>
      <c r="M66" s="134">
        <v>0</v>
      </c>
      <c r="N66" s="134">
        <v>20</v>
      </c>
      <c r="O66" s="11">
        <f t="shared" ref="O66:R66" si="21">SUM(O63:O65)</f>
        <v>0</v>
      </c>
      <c r="P66" s="11">
        <f t="shared" si="21"/>
        <v>0</v>
      </c>
      <c r="Q66" s="11">
        <f t="shared" si="21"/>
        <v>0</v>
      </c>
      <c r="R66" s="11">
        <f t="shared" si="21"/>
        <v>0</v>
      </c>
    </row>
    <row r="67" spans="1:18" ht="13.5" customHeight="1">
      <c r="A67" s="188" t="s">
        <v>49</v>
      </c>
      <c r="B67" s="189"/>
      <c r="C67" s="23"/>
      <c r="D67" s="23"/>
      <c r="E67" s="23"/>
      <c r="F67" s="23"/>
      <c r="G67" s="23"/>
      <c r="H67" s="23"/>
      <c r="I67" s="23"/>
      <c r="J67" s="23"/>
      <c r="K67" s="23"/>
      <c r="L67" s="1"/>
      <c r="M67" s="23"/>
      <c r="N67" s="23"/>
      <c r="O67" s="23"/>
      <c r="P67" s="23"/>
      <c r="Q67" s="23"/>
      <c r="R67" s="24"/>
    </row>
    <row r="68" spans="1:18" ht="11.25" customHeight="1">
      <c r="A68" s="31">
        <v>1</v>
      </c>
      <c r="B68" s="29" t="s">
        <v>50</v>
      </c>
      <c r="C68" s="134">
        <v>599</v>
      </c>
      <c r="D68" s="134">
        <v>160</v>
      </c>
      <c r="E68" s="134">
        <v>759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34">
        <v>599</v>
      </c>
      <c r="M68" s="134">
        <v>160</v>
      </c>
      <c r="N68" s="134">
        <v>759</v>
      </c>
      <c r="O68" s="11">
        <v>0</v>
      </c>
      <c r="P68" s="11">
        <v>0</v>
      </c>
      <c r="Q68" s="11">
        <v>0</v>
      </c>
      <c r="R68" s="11">
        <v>0</v>
      </c>
    </row>
    <row r="69" spans="1:18" ht="10.5" customHeight="1">
      <c r="A69" s="184" t="s">
        <v>13</v>
      </c>
      <c r="B69" s="185"/>
      <c r="C69" s="134">
        <v>599</v>
      </c>
      <c r="D69" s="134">
        <v>160</v>
      </c>
      <c r="E69" s="134">
        <v>759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34">
        <v>599</v>
      </c>
      <c r="M69" s="134">
        <v>160</v>
      </c>
      <c r="N69" s="134">
        <v>759</v>
      </c>
      <c r="O69" s="11">
        <v>0</v>
      </c>
      <c r="P69" s="11">
        <v>0</v>
      </c>
      <c r="Q69" s="11">
        <v>0</v>
      </c>
      <c r="R69" s="11">
        <v>0</v>
      </c>
    </row>
    <row r="70" spans="1:18" ht="12.75" customHeight="1">
      <c r="A70" s="186" t="s">
        <v>153</v>
      </c>
      <c r="B70" s="187"/>
      <c r="C70" s="12"/>
      <c r="D70" s="12"/>
      <c r="E70" s="12"/>
      <c r="F70" s="12"/>
      <c r="G70" s="12"/>
      <c r="H70" s="12"/>
      <c r="I70" s="12"/>
      <c r="J70" s="12"/>
      <c r="K70" s="12"/>
      <c r="L70" s="11"/>
      <c r="M70" s="12"/>
      <c r="N70" s="12"/>
      <c r="O70" s="12"/>
      <c r="P70" s="12"/>
      <c r="Q70" s="12"/>
      <c r="R70" s="12"/>
    </row>
    <row r="71" spans="1:18" ht="11.25" customHeight="1">
      <c r="A71" s="28">
        <v>1</v>
      </c>
      <c r="B71" s="13" t="str">
        <f>'2021-2022(1)'!B73</f>
        <v>AvBGwcwc</v>
      </c>
      <c r="C71" s="134">
        <v>21</v>
      </c>
      <c r="D71" s="134">
        <v>0</v>
      </c>
      <c r="E71" s="134">
        <v>21</v>
      </c>
      <c r="F71" s="11">
        <v>0</v>
      </c>
      <c r="G71" s="11">
        <v>0</v>
      </c>
      <c r="H71" s="11">
        <f>SUM(F71+G71)</f>
        <v>0</v>
      </c>
      <c r="I71" s="11">
        <v>0</v>
      </c>
      <c r="J71" s="11">
        <v>0</v>
      </c>
      <c r="K71" s="11">
        <v>0</v>
      </c>
      <c r="L71" s="134">
        <v>21</v>
      </c>
      <c r="M71" s="134">
        <v>0</v>
      </c>
      <c r="N71" s="134">
        <v>21</v>
      </c>
      <c r="O71" s="11">
        <v>0</v>
      </c>
      <c r="P71" s="11">
        <v>0</v>
      </c>
      <c r="Q71" s="11">
        <v>0</v>
      </c>
      <c r="R71" s="11">
        <v>0</v>
      </c>
    </row>
    <row r="72" spans="1:18" ht="12" customHeight="1">
      <c r="A72" s="184" t="s">
        <v>13</v>
      </c>
      <c r="B72" s="185"/>
      <c r="C72" s="134">
        <v>21</v>
      </c>
      <c r="D72" s="134">
        <v>0</v>
      </c>
      <c r="E72" s="134">
        <v>21</v>
      </c>
      <c r="F72" s="11">
        <v>0</v>
      </c>
      <c r="G72" s="11">
        <v>0</v>
      </c>
      <c r="H72" s="11">
        <f>SUM(F72+G72)</f>
        <v>0</v>
      </c>
      <c r="I72" s="11">
        <v>0</v>
      </c>
      <c r="J72" s="11">
        <v>0</v>
      </c>
      <c r="K72" s="11">
        <v>0</v>
      </c>
      <c r="L72" s="134">
        <v>21</v>
      </c>
      <c r="M72" s="134">
        <v>0</v>
      </c>
      <c r="N72" s="134">
        <v>21</v>
      </c>
      <c r="O72" s="11">
        <v>0</v>
      </c>
      <c r="P72" s="11">
        <v>0</v>
      </c>
      <c r="Q72" s="11">
        <v>0</v>
      </c>
      <c r="R72" s="11">
        <v>0</v>
      </c>
    </row>
    <row r="73" spans="1:18" ht="11.25" customHeight="1">
      <c r="A73" s="186" t="s">
        <v>241</v>
      </c>
      <c r="B73" s="187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</row>
    <row r="74" spans="1:18" ht="12.75" customHeight="1">
      <c r="A74" s="28">
        <v>1</v>
      </c>
      <c r="B74" s="13" t="s">
        <v>240</v>
      </c>
      <c r="C74" s="331">
        <v>0</v>
      </c>
      <c r="D74" s="331">
        <v>0</v>
      </c>
      <c r="E74" s="331">
        <v>0</v>
      </c>
      <c r="F74" s="331">
        <v>0</v>
      </c>
      <c r="G74" s="331">
        <v>0</v>
      </c>
      <c r="H74" s="331">
        <v>0</v>
      </c>
      <c r="I74" s="331">
        <v>0</v>
      </c>
      <c r="J74" s="331">
        <v>0</v>
      </c>
      <c r="K74" s="331">
        <v>0</v>
      </c>
      <c r="L74" s="331">
        <v>0</v>
      </c>
      <c r="M74" s="331">
        <v>0</v>
      </c>
      <c r="N74" s="331">
        <v>0</v>
      </c>
      <c r="O74" s="331">
        <v>0</v>
      </c>
      <c r="P74" s="331">
        <v>0</v>
      </c>
      <c r="Q74" s="331">
        <v>0</v>
      </c>
      <c r="R74" s="331">
        <v>0</v>
      </c>
    </row>
    <row r="75" spans="1:18" ht="11.25" customHeight="1">
      <c r="A75" s="184" t="s">
        <v>55</v>
      </c>
      <c r="B75" s="185"/>
      <c r="C75" s="331">
        <v>0</v>
      </c>
      <c r="D75" s="331">
        <v>0</v>
      </c>
      <c r="E75" s="331">
        <v>0</v>
      </c>
      <c r="F75" s="331">
        <v>0</v>
      </c>
      <c r="G75" s="331">
        <v>0</v>
      </c>
      <c r="H75" s="331">
        <v>0</v>
      </c>
      <c r="I75" s="331">
        <v>0</v>
      </c>
      <c r="J75" s="331">
        <v>0</v>
      </c>
      <c r="K75" s="331">
        <v>0</v>
      </c>
      <c r="L75" s="331">
        <v>0</v>
      </c>
      <c r="M75" s="331">
        <v>0</v>
      </c>
      <c r="N75" s="331">
        <v>0</v>
      </c>
      <c r="O75" s="331">
        <v>0</v>
      </c>
      <c r="P75" s="331">
        <v>0</v>
      </c>
      <c r="Q75" s="331">
        <v>0</v>
      </c>
      <c r="R75" s="331">
        <v>0</v>
      </c>
    </row>
    <row r="76" spans="1:18" ht="16.5" customHeight="1">
      <c r="A76" s="184" t="s">
        <v>154</v>
      </c>
      <c r="B76" s="185"/>
      <c r="C76" s="331">
        <v>1917</v>
      </c>
      <c r="D76" s="331">
        <v>1083</v>
      </c>
      <c r="E76" s="331">
        <v>3000</v>
      </c>
      <c r="F76" s="331">
        <v>0</v>
      </c>
      <c r="G76" s="331">
        <v>0</v>
      </c>
      <c r="H76" s="331">
        <v>0</v>
      </c>
      <c r="I76" s="331">
        <v>0</v>
      </c>
      <c r="J76" s="331">
        <v>0</v>
      </c>
      <c r="K76" s="331">
        <v>0</v>
      </c>
      <c r="L76" s="331">
        <v>1917</v>
      </c>
      <c r="M76" s="331">
        <v>1083</v>
      </c>
      <c r="N76" s="331">
        <v>3000</v>
      </c>
      <c r="O76" s="338">
        <v>0</v>
      </c>
      <c r="P76" s="338">
        <v>0</v>
      </c>
      <c r="Q76" s="338">
        <v>0</v>
      </c>
      <c r="R76" s="338">
        <v>0</v>
      </c>
    </row>
    <row r="77" spans="1:18" ht="12.75" customHeight="1">
      <c r="A77" s="184" t="s">
        <v>155</v>
      </c>
      <c r="B77" s="185"/>
      <c r="C77" s="331">
        <v>17597</v>
      </c>
      <c r="D77" s="331">
        <v>2619</v>
      </c>
      <c r="E77" s="331">
        <v>20216</v>
      </c>
      <c r="F77" s="331">
        <v>958</v>
      </c>
      <c r="G77" s="331">
        <v>382</v>
      </c>
      <c r="H77" s="331">
        <v>1340</v>
      </c>
      <c r="I77" s="331">
        <v>3507</v>
      </c>
      <c r="J77" s="331">
        <v>360</v>
      </c>
      <c r="K77" s="331">
        <v>3867</v>
      </c>
      <c r="L77" s="331">
        <v>15048</v>
      </c>
      <c r="M77" s="331">
        <v>2641</v>
      </c>
      <c r="N77" s="332">
        <v>17689</v>
      </c>
      <c r="O77" s="301">
        <v>0</v>
      </c>
      <c r="P77" s="301">
        <v>0</v>
      </c>
      <c r="Q77" s="301">
        <v>0</v>
      </c>
      <c r="R77" s="301">
        <v>0</v>
      </c>
    </row>
    <row r="78" spans="1:18" ht="10.5" customHeight="1">
      <c r="A78" s="59"/>
      <c r="B78" s="60" t="s">
        <v>248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f t="shared" ref="O78:R78" si="22">+O15</f>
        <v>320</v>
      </c>
      <c r="P78" s="11">
        <f t="shared" si="22"/>
        <v>0</v>
      </c>
      <c r="Q78" s="11">
        <f t="shared" si="22"/>
        <v>0</v>
      </c>
      <c r="R78" s="11">
        <f t="shared" si="22"/>
        <v>320</v>
      </c>
    </row>
    <row r="79" spans="1:18" ht="12" customHeight="1">
      <c r="A79" s="184" t="s">
        <v>245</v>
      </c>
      <c r="B79" s="185"/>
      <c r="C79" s="11">
        <f t="shared" ref="C79:N79" si="23">SUM(C76:C78)</f>
        <v>19514</v>
      </c>
      <c r="D79" s="11">
        <f t="shared" si="23"/>
        <v>3702</v>
      </c>
      <c r="E79" s="11">
        <f t="shared" si="23"/>
        <v>23216</v>
      </c>
      <c r="F79" s="11">
        <f t="shared" si="23"/>
        <v>958</v>
      </c>
      <c r="G79" s="11">
        <f t="shared" si="23"/>
        <v>382</v>
      </c>
      <c r="H79" s="11">
        <f t="shared" si="23"/>
        <v>1340</v>
      </c>
      <c r="I79" s="11">
        <f t="shared" si="23"/>
        <v>3507</v>
      </c>
      <c r="J79" s="11">
        <f t="shared" si="23"/>
        <v>360</v>
      </c>
      <c r="K79" s="11">
        <f t="shared" si="23"/>
        <v>3867</v>
      </c>
      <c r="L79" s="11">
        <f t="shared" si="23"/>
        <v>16965</v>
      </c>
      <c r="M79" s="11">
        <f t="shared" si="23"/>
        <v>3724</v>
      </c>
      <c r="N79" s="11">
        <f t="shared" si="23"/>
        <v>20689</v>
      </c>
      <c r="O79" s="11">
        <f t="shared" ref="O79:Q79" si="24">SUM(O77+O15)</f>
        <v>320</v>
      </c>
      <c r="P79" s="11">
        <v>0</v>
      </c>
      <c r="Q79" s="11">
        <f t="shared" si="24"/>
        <v>0</v>
      </c>
      <c r="R79" s="11">
        <v>320</v>
      </c>
    </row>
    <row r="80" spans="1:18" hidden="1"/>
    <row r="81" spans="1:18">
      <c r="A81" s="278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</row>
    <row r="84" spans="1:18">
      <c r="C84" s="145"/>
      <c r="D84" s="145"/>
      <c r="E84" s="145"/>
      <c r="F84" s="146"/>
      <c r="G84" s="146"/>
      <c r="H84" s="146"/>
      <c r="I84" s="146"/>
      <c r="J84" s="146"/>
      <c r="K84" s="146"/>
      <c r="L84" s="145"/>
      <c r="M84" s="145"/>
      <c r="N84" s="145"/>
      <c r="O84" s="146"/>
      <c r="P84" s="146"/>
      <c r="Q84" s="146"/>
      <c r="R84" s="146"/>
    </row>
    <row r="85" spans="1:18">
      <c r="C85" s="145"/>
      <c r="D85" s="145"/>
      <c r="E85" s="145"/>
      <c r="F85" s="146"/>
      <c r="G85" s="146"/>
      <c r="H85" s="146"/>
      <c r="I85" s="146"/>
      <c r="J85" s="146"/>
      <c r="K85" s="146"/>
      <c r="L85" s="145"/>
      <c r="M85" s="145"/>
      <c r="N85" s="145"/>
      <c r="O85" s="146"/>
      <c r="P85" s="146"/>
      <c r="Q85" s="146"/>
      <c r="R85" s="146"/>
    </row>
    <row r="86" spans="1:18">
      <c r="C86" s="145"/>
      <c r="D86" s="145"/>
      <c r="E86" s="145"/>
      <c r="F86" s="146"/>
      <c r="G86" s="146"/>
      <c r="H86" s="146"/>
      <c r="I86" s="146"/>
      <c r="J86" s="146"/>
      <c r="K86" s="146"/>
      <c r="L86" s="145"/>
      <c r="M86" s="145"/>
      <c r="N86" s="145"/>
      <c r="O86" s="146"/>
      <c r="P86" s="146"/>
      <c r="Q86" s="146"/>
      <c r="R86" s="146"/>
    </row>
    <row r="87" spans="1:18">
      <c r="C87" s="145"/>
      <c r="D87" s="145"/>
      <c r="E87" s="145"/>
      <c r="F87" s="146"/>
      <c r="G87" s="146"/>
      <c r="H87" s="146"/>
      <c r="I87" s="146"/>
      <c r="J87" s="146"/>
      <c r="K87" s="146"/>
      <c r="L87" s="145"/>
      <c r="M87" s="145"/>
      <c r="N87" s="145"/>
      <c r="O87" s="146"/>
      <c r="P87" s="146"/>
      <c r="Q87" s="146"/>
      <c r="R87" s="146"/>
    </row>
    <row r="88" spans="1:18">
      <c r="C88" s="145"/>
      <c r="D88" s="145"/>
      <c r="E88" s="145"/>
      <c r="F88" s="146"/>
      <c r="G88" s="146"/>
      <c r="H88" s="146"/>
      <c r="I88" s="146"/>
      <c r="J88" s="146"/>
      <c r="K88" s="146"/>
      <c r="L88" s="145"/>
      <c r="M88" s="145"/>
      <c r="N88" s="145"/>
      <c r="O88" s="146"/>
      <c r="P88" s="146"/>
      <c r="Q88" s="146"/>
      <c r="R88" s="146"/>
    </row>
    <row r="89" spans="1:18"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</row>
  </sheetData>
  <mergeCells count="53">
    <mergeCell ref="A1:A5"/>
    <mergeCell ref="B1:B5"/>
    <mergeCell ref="A38:A42"/>
    <mergeCell ref="B38:B42"/>
    <mergeCell ref="Q40:Q41"/>
    <mergeCell ref="C1:R1"/>
    <mergeCell ref="C2:N2"/>
    <mergeCell ref="O2:R2"/>
    <mergeCell ref="P3:P4"/>
    <mergeCell ref="Q3:Q4"/>
    <mergeCell ref="R40:R41"/>
    <mergeCell ref="R3:R4"/>
    <mergeCell ref="C38:R38"/>
    <mergeCell ref="C39:K39"/>
    <mergeCell ref="L39:N39"/>
    <mergeCell ref="O39:R39"/>
    <mergeCell ref="C40:E40"/>
    <mergeCell ref="F40:H40"/>
    <mergeCell ref="I40:K40"/>
    <mergeCell ref="O40:O41"/>
    <mergeCell ref="P40:P41"/>
    <mergeCell ref="C3:E3"/>
    <mergeCell ref="F3:H3"/>
    <mergeCell ref="I3:K3"/>
    <mergeCell ref="L3:N3"/>
    <mergeCell ref="O3:O4"/>
    <mergeCell ref="A6:B6"/>
    <mergeCell ref="A10:B10"/>
    <mergeCell ref="A11:B11"/>
    <mergeCell ref="A14:B14"/>
    <mergeCell ref="A15:B15"/>
    <mergeCell ref="A16:B16"/>
    <mergeCell ref="A37:B37"/>
    <mergeCell ref="A43:B43"/>
    <mergeCell ref="A48:B48"/>
    <mergeCell ref="A53:B53"/>
    <mergeCell ref="A50:B50"/>
    <mergeCell ref="A49:B49"/>
    <mergeCell ref="A54:B54"/>
    <mergeCell ref="A81:R81"/>
    <mergeCell ref="A76:B76"/>
    <mergeCell ref="A77:B77"/>
    <mergeCell ref="A79:B79"/>
    <mergeCell ref="A69:B69"/>
    <mergeCell ref="A70:B70"/>
    <mergeCell ref="A72:B72"/>
    <mergeCell ref="A73:B73"/>
    <mergeCell ref="A75:B75"/>
    <mergeCell ref="A57:B57"/>
    <mergeCell ref="A61:B61"/>
    <mergeCell ref="A62:B62"/>
    <mergeCell ref="A66:B66"/>
    <mergeCell ref="A67:B67"/>
  </mergeCells>
  <pageMargins left="0.7" right="0.45" top="0.5" bottom="0.5" header="0.3" footer="0.3"/>
  <pageSetup paperSize="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topLeftCell="B1" workbookViewId="0">
      <selection activeCell="H20" sqref="H20"/>
    </sheetView>
  </sheetViews>
  <sheetFormatPr defaultRowHeight="12.75"/>
  <cols>
    <col min="1" max="1" width="4.7109375" style="46" customWidth="1"/>
    <col min="2" max="2" width="32.28515625" style="46" customWidth="1"/>
    <col min="3" max="3" width="9.85546875" style="46" customWidth="1"/>
    <col min="4" max="4" width="6.7109375" style="46" customWidth="1"/>
    <col min="5" max="5" width="11.7109375" style="46" customWidth="1"/>
    <col min="6" max="6" width="7.7109375" style="46" customWidth="1"/>
    <col min="7" max="8" width="11.85546875" style="46" customWidth="1"/>
    <col min="9" max="10" width="12.140625" style="46" customWidth="1"/>
    <col min="11" max="11" width="10.7109375" style="46" customWidth="1"/>
    <col min="12" max="12" width="6.28515625" style="46" customWidth="1"/>
    <col min="13" max="13" width="10.5703125" style="46" customWidth="1"/>
    <col min="14" max="14" width="11.140625" style="46" customWidth="1"/>
    <col min="15" max="16384" width="9.140625" style="46"/>
  </cols>
  <sheetData>
    <row r="1" spans="1:26" ht="15.75" customHeight="1">
      <c r="A1" s="207" t="s">
        <v>0</v>
      </c>
      <c r="B1" s="215" t="s">
        <v>1</v>
      </c>
      <c r="C1" s="236" t="s">
        <v>157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26" ht="15" customHeight="1">
      <c r="A2" s="232"/>
      <c r="B2" s="216"/>
      <c r="C2" s="209" t="s">
        <v>159</v>
      </c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233" t="s">
        <v>182</v>
      </c>
    </row>
    <row r="3" spans="1:26" ht="15" customHeight="1">
      <c r="A3" s="232"/>
      <c r="B3" s="216"/>
      <c r="C3" s="209" t="s">
        <v>171</v>
      </c>
      <c r="D3" s="218"/>
      <c r="E3" s="218"/>
      <c r="F3" s="218"/>
      <c r="G3" s="218"/>
      <c r="H3" s="218"/>
      <c r="I3" s="218"/>
      <c r="J3" s="218"/>
      <c r="K3" s="219"/>
      <c r="L3" s="233" t="s">
        <v>53</v>
      </c>
      <c r="M3" s="233" t="s">
        <v>181</v>
      </c>
      <c r="N3" s="234"/>
    </row>
    <row r="4" spans="1:26" ht="14.25" customHeight="1">
      <c r="A4" s="232"/>
      <c r="B4" s="216"/>
      <c r="C4" s="209" t="s">
        <v>173</v>
      </c>
      <c r="D4" s="218"/>
      <c r="E4" s="219"/>
      <c r="F4" s="209" t="s">
        <v>175</v>
      </c>
      <c r="G4" s="218"/>
      <c r="H4" s="219"/>
      <c r="I4" s="209" t="s">
        <v>177</v>
      </c>
      <c r="J4" s="218"/>
      <c r="K4" s="219"/>
      <c r="L4" s="234"/>
      <c r="M4" s="234"/>
      <c r="N4" s="234"/>
    </row>
    <row r="5" spans="1:26" ht="26.25" customHeight="1">
      <c r="A5" s="232"/>
      <c r="B5" s="216"/>
      <c r="C5" s="14" t="s">
        <v>62</v>
      </c>
      <c r="D5" s="14" t="s">
        <v>63</v>
      </c>
      <c r="E5" s="14" t="s">
        <v>174</v>
      </c>
      <c r="F5" s="14" t="s">
        <v>62</v>
      </c>
      <c r="G5" s="14" t="s">
        <v>63</v>
      </c>
      <c r="H5" s="14" t="s">
        <v>176</v>
      </c>
      <c r="I5" s="14" t="s">
        <v>178</v>
      </c>
      <c r="J5" s="14" t="s">
        <v>179</v>
      </c>
      <c r="K5" s="14" t="s">
        <v>180</v>
      </c>
      <c r="L5" s="235"/>
      <c r="M5" s="235"/>
      <c r="N5" s="235"/>
    </row>
    <row r="6" spans="1:26" ht="9" customHeight="1">
      <c r="A6" s="208"/>
      <c r="B6" s="217"/>
      <c r="C6" s="15">
        <v>36</v>
      </c>
      <c r="D6" s="15">
        <v>37</v>
      </c>
      <c r="E6" s="15">
        <v>38</v>
      </c>
      <c r="F6" s="15">
        <v>39</v>
      </c>
      <c r="G6" s="15">
        <v>40</v>
      </c>
      <c r="H6" s="15">
        <v>41</v>
      </c>
      <c r="I6" s="15">
        <v>42</v>
      </c>
      <c r="J6" s="15">
        <v>43</v>
      </c>
      <c r="K6" s="15">
        <v>44</v>
      </c>
      <c r="L6" s="15">
        <v>45</v>
      </c>
      <c r="M6" s="15">
        <v>46</v>
      </c>
      <c r="N6" s="15">
        <v>47</v>
      </c>
    </row>
    <row r="7" spans="1:26" ht="13.5" customHeight="1">
      <c r="A7" s="191" t="s">
        <v>10</v>
      </c>
      <c r="B7" s="19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53"/>
    </row>
    <row r="8" spans="1:26" ht="15" customHeight="1">
      <c r="A8" s="21">
        <v>1</v>
      </c>
      <c r="B8" s="39" t="s">
        <v>11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40">
        <v>0</v>
      </c>
      <c r="K8" s="40">
        <v>0</v>
      </c>
      <c r="L8" s="21">
        <v>0</v>
      </c>
      <c r="M8" s="149">
        <v>0</v>
      </c>
      <c r="N8" s="40">
        <v>0</v>
      </c>
      <c r="O8" s="75"/>
      <c r="P8" s="75"/>
      <c r="Q8" s="76"/>
      <c r="R8" s="75"/>
      <c r="S8" s="75"/>
      <c r="T8" s="76"/>
      <c r="U8" s="76"/>
      <c r="V8" s="76"/>
      <c r="W8" s="76"/>
      <c r="X8" s="75"/>
      <c r="Y8" s="76"/>
      <c r="Z8" s="76"/>
    </row>
    <row r="9" spans="1:26" ht="13.5" customHeight="1">
      <c r="A9" s="21">
        <v>2</v>
      </c>
      <c r="B9" s="39" t="s">
        <v>12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40">
        <v>0</v>
      </c>
      <c r="K9" s="40">
        <v>0</v>
      </c>
      <c r="L9" s="21">
        <v>0</v>
      </c>
      <c r="M9" s="149">
        <v>0</v>
      </c>
      <c r="N9" s="40">
        <v>0</v>
      </c>
      <c r="O9" s="75"/>
      <c r="P9" s="75"/>
      <c r="Q9" s="76"/>
      <c r="R9" s="75"/>
      <c r="S9" s="75"/>
      <c r="T9" s="76"/>
      <c r="U9" s="76"/>
      <c r="V9" s="76"/>
      <c r="W9" s="76"/>
      <c r="X9" s="75"/>
      <c r="Y9" s="76"/>
      <c r="Z9" s="76"/>
    </row>
    <row r="10" spans="1:26" ht="14.25" customHeight="1">
      <c r="A10" s="101">
        <v>3</v>
      </c>
      <c r="B10" s="106" t="str">
        <f>'2(1), 2(2)'!B10</f>
        <v>Dwjcyi Av`k© ‡K›`ªxq `» Drcv`bKvix mt mt wjt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40">
        <v>0</v>
      </c>
      <c r="K10" s="40">
        <v>0</v>
      </c>
      <c r="L10" s="21">
        <v>0</v>
      </c>
      <c r="M10" s="149">
        <v>0</v>
      </c>
      <c r="N10" s="40">
        <v>0</v>
      </c>
      <c r="O10" s="75"/>
      <c r="P10" s="75"/>
      <c r="Q10" s="76"/>
      <c r="R10" s="75"/>
      <c r="S10" s="75"/>
      <c r="T10" s="76"/>
      <c r="U10" s="76"/>
      <c r="V10" s="76"/>
      <c r="W10" s="76"/>
      <c r="X10" s="75"/>
      <c r="Y10" s="76"/>
      <c r="Z10" s="76"/>
    </row>
    <row r="11" spans="1:26" s="48" customFormat="1" ht="14.25" customHeight="1">
      <c r="A11" s="230" t="s">
        <v>13</v>
      </c>
      <c r="B11" s="231"/>
      <c r="C11" s="41">
        <f>SUM(C8+C9)</f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366">
        <v>0</v>
      </c>
      <c r="K11" s="366">
        <v>0</v>
      </c>
      <c r="L11" s="41">
        <v>0</v>
      </c>
      <c r="M11" s="367">
        <v>0</v>
      </c>
      <c r="N11" s="366">
        <v>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2.75" customHeight="1">
      <c r="A12" s="191" t="s">
        <v>14</v>
      </c>
      <c r="B12" s="192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68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ht="12" customHeight="1">
      <c r="A13" s="21">
        <v>1</v>
      </c>
      <c r="B13" s="39" t="s">
        <v>15</v>
      </c>
      <c r="C13" s="41">
        <v>0</v>
      </c>
      <c r="D13" s="41">
        <v>0</v>
      </c>
      <c r="E13" s="41">
        <v>0</v>
      </c>
      <c r="F13" s="41">
        <v>0</v>
      </c>
      <c r="G13" s="41">
        <v>96.42</v>
      </c>
      <c r="H13" s="41">
        <f>SUM(F13+G13)</f>
        <v>96.42</v>
      </c>
      <c r="I13" s="366">
        <v>352.85</v>
      </c>
      <c r="J13" s="366">
        <v>0</v>
      </c>
      <c r="K13" s="366">
        <v>352.85</v>
      </c>
      <c r="L13" s="134">
        <v>1.69</v>
      </c>
      <c r="M13" s="366">
        <f>SUM('2(1), 2(2)'!L13+'3(1), 3(2)'!K13+'3(1), 3(2)'!L13)</f>
        <v>378.22</v>
      </c>
      <c r="N13" s="366">
        <f>SUM('2(1), 2(2)'!H13+'3(1), 3(2)'!M13)</f>
        <v>389</v>
      </c>
      <c r="O13" s="75"/>
      <c r="P13" s="75"/>
      <c r="Q13" s="76"/>
      <c r="R13" s="75"/>
      <c r="S13" s="75"/>
      <c r="T13" s="76"/>
      <c r="U13" s="76"/>
      <c r="V13" s="76"/>
      <c r="W13" s="76"/>
      <c r="X13" s="75"/>
      <c r="Y13" s="76"/>
      <c r="Z13" s="76"/>
    </row>
    <row r="14" spans="1:26" ht="13.5" customHeight="1">
      <c r="A14" s="47">
        <v>2</v>
      </c>
      <c r="B14" s="43" t="s">
        <v>236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f t="shared" ref="H14" si="0">SUM(F14+G14)</f>
        <v>0</v>
      </c>
      <c r="I14" s="366">
        <v>78.38</v>
      </c>
      <c r="J14" s="366">
        <f>SUM('2(1), 2(2)'!N14+'3(1), 3(2)'!D14-'3(1), 3(2)'!G14)</f>
        <v>0</v>
      </c>
      <c r="K14" s="366">
        <v>78.38</v>
      </c>
      <c r="L14" s="134">
        <v>4.75</v>
      </c>
      <c r="M14" s="366">
        <f>SUM('2(1), 2(2)'!L14+'3(1), 3(2)'!K14+'3(1), 3(2)'!L14)</f>
        <v>109.58</v>
      </c>
      <c r="N14" s="366">
        <f>SUM('2(1), 2(2)'!H14+'3(1), 3(2)'!M14)</f>
        <v>139.44999999999999</v>
      </c>
      <c r="O14" s="75"/>
      <c r="P14" s="75"/>
      <c r="Q14" s="76"/>
      <c r="R14" s="75"/>
      <c r="S14" s="75"/>
      <c r="T14" s="76"/>
      <c r="U14" s="76"/>
      <c r="V14" s="76"/>
      <c r="W14" s="76"/>
      <c r="X14" s="75"/>
      <c r="Y14" s="76"/>
      <c r="Z14" s="76"/>
    </row>
    <row r="15" spans="1:26" s="48" customFormat="1" ht="13.5" customHeight="1">
      <c r="A15" s="193" t="s">
        <v>13</v>
      </c>
      <c r="B15" s="229"/>
      <c r="C15" s="41">
        <f>SUM(C13+C14)</f>
        <v>0</v>
      </c>
      <c r="D15" s="41">
        <v>0</v>
      </c>
      <c r="E15" s="41">
        <v>0</v>
      </c>
      <c r="F15" s="41">
        <f t="shared" ref="F15" si="1">SUM(F13+F14)</f>
        <v>0</v>
      </c>
      <c r="G15" s="41">
        <f>SUM(G13:G14)</f>
        <v>96.42</v>
      </c>
      <c r="H15" s="41">
        <f>SUM(H13:H14)</f>
        <v>96.42</v>
      </c>
      <c r="I15" s="366">
        <f>SUM(I13:I14)</f>
        <v>431.23</v>
      </c>
      <c r="J15" s="366">
        <f>SUM(J13:J14)</f>
        <v>0</v>
      </c>
      <c r="K15" s="366">
        <f>SUM(K13:K14)</f>
        <v>431.23</v>
      </c>
      <c r="L15" s="134">
        <f t="shared" ref="L15" si="2">SUM(L13:L14)</f>
        <v>6.4399999999999995</v>
      </c>
      <c r="M15" s="366">
        <f>SUM('2(1), 2(2)'!L15+'3(1), 3(2)'!K15+'3(1), 3(2)'!L15)</f>
        <v>487.8</v>
      </c>
      <c r="N15" s="366">
        <f>SUM('2(1), 2(2)'!H15+'3(1), 3(2)'!M15)</f>
        <v>528.45000000000005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s="48" customFormat="1" ht="14.25" customHeight="1">
      <c r="A16" s="193" t="s">
        <v>249</v>
      </c>
      <c r="B16" s="229"/>
      <c r="C16" s="41">
        <f>SUM(C11+C15)</f>
        <v>0</v>
      </c>
      <c r="D16" s="41">
        <f t="shared" ref="D16:F16" si="3">SUM(D11+D15)</f>
        <v>0</v>
      </c>
      <c r="E16" s="41">
        <f t="shared" ref="E16" si="4">SUM(E11+E15)</f>
        <v>0</v>
      </c>
      <c r="F16" s="41">
        <f t="shared" si="3"/>
        <v>0</v>
      </c>
      <c r="G16" s="41">
        <f>SUM(G14:G15)</f>
        <v>96.42</v>
      </c>
      <c r="H16" s="41">
        <f>SUM(H14:H15)</f>
        <v>96.42</v>
      </c>
      <c r="I16" s="366">
        <v>431.23</v>
      </c>
      <c r="J16" s="366">
        <f>SUM(J14:J15)</f>
        <v>0</v>
      </c>
      <c r="K16" s="366">
        <v>431.23</v>
      </c>
      <c r="L16" s="134">
        <v>6.44</v>
      </c>
      <c r="M16" s="366">
        <f>SUM('2(1), 2(2)'!L16+'3(1), 3(2)'!K16+'3(1), 3(2)'!L16)</f>
        <v>487.8</v>
      </c>
      <c r="N16" s="366">
        <f>SUM('2(1), 2(2)'!H16+'3(1), 3(2)'!M16)</f>
        <v>528.45000000000005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14" ht="15.75" customHeight="1">
      <c r="A17" s="191" t="s">
        <v>16</v>
      </c>
      <c r="B17" s="192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</row>
    <row r="18" spans="1:14" ht="13.5" customHeight="1">
      <c r="A18" s="21">
        <v>1</v>
      </c>
      <c r="B18" s="39" t="s">
        <v>17</v>
      </c>
      <c r="C18" s="41">
        <v>0</v>
      </c>
      <c r="D18" s="41">
        <v>0</v>
      </c>
      <c r="E18" s="41">
        <f>SUM(C18+D18)</f>
        <v>0</v>
      </c>
      <c r="F18" s="41">
        <v>0</v>
      </c>
      <c r="G18" s="41">
        <v>0</v>
      </c>
      <c r="H18" s="41">
        <f>SUM(F18+G18)</f>
        <v>0</v>
      </c>
      <c r="I18" s="366">
        <f>SUM('2(1), 2(2)'!M18+'3(1), 3(2)'!C18-'3(1), 3(2)'!F18)</f>
        <v>0</v>
      </c>
      <c r="J18" s="134">
        <v>0</v>
      </c>
      <c r="K18" s="366">
        <f>SUM(I18+J18)</f>
        <v>0</v>
      </c>
      <c r="L18" s="41">
        <v>0</v>
      </c>
      <c r="M18" s="366">
        <f>SUM('2(1), 2(2)'!L18+'3(1), 3(2)'!K18+'3(1), 3(2)'!L18)</f>
        <v>0.2</v>
      </c>
      <c r="N18" s="366">
        <f>SUM('2(1), 2(2)'!H18+'3(1), 3(2)'!M18)</f>
        <v>0.4</v>
      </c>
    </row>
    <row r="19" spans="1:14" ht="12.75" customHeight="1">
      <c r="A19" s="21">
        <v>2</v>
      </c>
      <c r="B19" s="39" t="s">
        <v>18</v>
      </c>
      <c r="C19" s="41">
        <v>0</v>
      </c>
      <c r="D19" s="41">
        <v>0</v>
      </c>
      <c r="E19" s="41">
        <f t="shared" ref="E19:E38" si="5">SUM(C19+D19)</f>
        <v>0</v>
      </c>
      <c r="F19" s="41">
        <v>0</v>
      </c>
      <c r="G19" s="41">
        <v>0</v>
      </c>
      <c r="H19" s="41">
        <f t="shared" ref="H19:H38" si="6">SUM(F19+G19)</f>
        <v>0</v>
      </c>
      <c r="I19" s="366">
        <f>SUM('2(1), 2(2)'!M19+'3(1), 3(2)'!C19-'3(1), 3(2)'!F19)</f>
        <v>0</v>
      </c>
      <c r="J19" s="134">
        <v>1.88</v>
      </c>
      <c r="K19" s="366">
        <f t="shared" ref="K19:K38" si="7">SUM(I19+J19)</f>
        <v>1.88</v>
      </c>
      <c r="L19" s="41">
        <v>0</v>
      </c>
      <c r="M19" s="366">
        <f>SUM('2(1), 2(2)'!L19+'3(1), 3(2)'!K19+'3(1), 3(2)'!L19)</f>
        <v>15.57</v>
      </c>
      <c r="N19" s="366">
        <f>SUM('2(1), 2(2)'!H19+'3(1), 3(2)'!M19)</f>
        <v>25.4</v>
      </c>
    </row>
    <row r="20" spans="1:14" ht="14.25" customHeight="1">
      <c r="A20" s="21">
        <v>3</v>
      </c>
      <c r="B20" s="39" t="s">
        <v>19</v>
      </c>
      <c r="C20" s="41">
        <v>0</v>
      </c>
      <c r="D20" s="41">
        <v>0</v>
      </c>
      <c r="E20" s="41">
        <f t="shared" si="5"/>
        <v>0</v>
      </c>
      <c r="F20" s="41">
        <v>0</v>
      </c>
      <c r="G20" s="41">
        <v>0</v>
      </c>
      <c r="H20" s="41">
        <f t="shared" si="6"/>
        <v>0</v>
      </c>
      <c r="I20" s="366">
        <f>SUM('2(1), 2(2)'!M20+'3(1), 3(2)'!C20-'3(1), 3(2)'!F20)</f>
        <v>0</v>
      </c>
      <c r="J20" s="134">
        <v>0</v>
      </c>
      <c r="K20" s="366">
        <f t="shared" si="7"/>
        <v>0</v>
      </c>
      <c r="L20" s="41">
        <v>0</v>
      </c>
      <c r="M20" s="366">
        <f>SUM('2(1), 2(2)'!L20+'3(1), 3(2)'!K20+'3(1), 3(2)'!L20)</f>
        <v>1.48</v>
      </c>
      <c r="N20" s="366">
        <f>SUM('2(1), 2(2)'!H20+'3(1), 3(2)'!M20)</f>
        <v>2.14</v>
      </c>
    </row>
    <row r="21" spans="1:14" ht="14.25" customHeight="1">
      <c r="A21" s="21">
        <v>5</v>
      </c>
      <c r="B21" s="39" t="s">
        <v>34</v>
      </c>
      <c r="C21" s="41">
        <v>0</v>
      </c>
      <c r="D21" s="41">
        <v>0</v>
      </c>
      <c r="E21" s="41">
        <f t="shared" si="5"/>
        <v>0</v>
      </c>
      <c r="F21" s="41">
        <v>0</v>
      </c>
      <c r="G21" s="41">
        <v>0</v>
      </c>
      <c r="H21" s="41">
        <f t="shared" si="6"/>
        <v>0</v>
      </c>
      <c r="I21" s="366">
        <f>SUM('2(1), 2(2)'!M21+'3(1), 3(2)'!C21-'3(1), 3(2)'!F21)</f>
        <v>0</v>
      </c>
      <c r="J21" s="134">
        <v>0</v>
      </c>
      <c r="K21" s="366">
        <f t="shared" si="7"/>
        <v>0</v>
      </c>
      <c r="L21" s="41">
        <v>0</v>
      </c>
      <c r="M21" s="366">
        <f>SUM('2(1), 2(2)'!L21+'3(1), 3(2)'!K21+'3(1), 3(2)'!L21)</f>
        <v>0</v>
      </c>
      <c r="N21" s="366">
        <f>SUM('2(1), 2(2)'!H21+'3(1), 3(2)'!M21)</f>
        <v>0</v>
      </c>
    </row>
    <row r="22" spans="1:14" ht="13.5" customHeight="1">
      <c r="A22" s="21">
        <v>6</v>
      </c>
      <c r="B22" s="39" t="s">
        <v>20</v>
      </c>
      <c r="C22" s="41">
        <v>0</v>
      </c>
      <c r="D22" s="41">
        <v>0</v>
      </c>
      <c r="E22" s="41">
        <f t="shared" si="5"/>
        <v>0</v>
      </c>
      <c r="F22" s="41">
        <v>0</v>
      </c>
      <c r="G22" s="41">
        <v>0</v>
      </c>
      <c r="H22" s="41">
        <f t="shared" si="6"/>
        <v>0</v>
      </c>
      <c r="I22" s="366">
        <f>SUM('2(1), 2(2)'!M22+'3(1), 3(2)'!C22-'3(1), 3(2)'!F22)</f>
        <v>0</v>
      </c>
      <c r="J22" s="134">
        <v>0</v>
      </c>
      <c r="K22" s="366">
        <f t="shared" si="7"/>
        <v>0</v>
      </c>
      <c r="L22" s="41">
        <v>0</v>
      </c>
      <c r="M22" s="366">
        <f>SUM('2(1), 2(2)'!L22+'3(1), 3(2)'!K22+'3(1), 3(2)'!L22)</f>
        <v>0</v>
      </c>
      <c r="N22" s="366">
        <f>SUM('2(1), 2(2)'!H22+'3(1), 3(2)'!M22)</f>
        <v>0</v>
      </c>
    </row>
    <row r="23" spans="1:14" ht="12.75" customHeight="1">
      <c r="A23" s="21">
        <v>7</v>
      </c>
      <c r="B23" s="39" t="s">
        <v>21</v>
      </c>
      <c r="C23" s="41">
        <v>0</v>
      </c>
      <c r="D23" s="41">
        <v>0</v>
      </c>
      <c r="E23" s="41">
        <f t="shared" si="5"/>
        <v>0</v>
      </c>
      <c r="F23" s="41">
        <v>0</v>
      </c>
      <c r="G23" s="41">
        <v>0</v>
      </c>
      <c r="H23" s="41">
        <f t="shared" si="6"/>
        <v>0</v>
      </c>
      <c r="I23" s="366">
        <f>SUM('2(1), 2(2)'!M23+'3(1), 3(2)'!C23-'3(1), 3(2)'!F23)</f>
        <v>0</v>
      </c>
      <c r="J23" s="134">
        <v>0</v>
      </c>
      <c r="K23" s="366">
        <f t="shared" si="7"/>
        <v>0</v>
      </c>
      <c r="L23" s="41">
        <v>0</v>
      </c>
      <c r="M23" s="366">
        <f>SUM('2(1), 2(2)'!L23+'3(1), 3(2)'!K23+'3(1), 3(2)'!L23)</f>
        <v>0</v>
      </c>
      <c r="N23" s="366">
        <f>SUM('2(1), 2(2)'!H23+'3(1), 3(2)'!M23)</f>
        <v>0</v>
      </c>
    </row>
    <row r="24" spans="1:14" ht="14.25" customHeight="1">
      <c r="A24" s="21">
        <v>8</v>
      </c>
      <c r="B24" s="44" t="s">
        <v>22</v>
      </c>
      <c r="C24" s="41">
        <v>0</v>
      </c>
      <c r="D24" s="41">
        <v>0</v>
      </c>
      <c r="E24" s="41">
        <f t="shared" si="5"/>
        <v>0</v>
      </c>
      <c r="F24" s="41">
        <v>0</v>
      </c>
      <c r="G24" s="41">
        <v>0</v>
      </c>
      <c r="H24" s="41">
        <f t="shared" si="6"/>
        <v>0</v>
      </c>
      <c r="I24" s="366">
        <f>SUM('2(1), 2(2)'!M24+'3(1), 3(2)'!C24-'3(1), 3(2)'!F24)</f>
        <v>0</v>
      </c>
      <c r="J24" s="134">
        <v>0</v>
      </c>
      <c r="K24" s="366">
        <f t="shared" si="7"/>
        <v>0</v>
      </c>
      <c r="L24" s="41">
        <v>0</v>
      </c>
      <c r="M24" s="366">
        <f>SUM('2(1), 2(2)'!L24+'3(1), 3(2)'!K24+'3(1), 3(2)'!L24)</f>
        <v>0</v>
      </c>
      <c r="N24" s="366">
        <f>SUM('2(1), 2(2)'!H24+'3(1), 3(2)'!M24)</f>
        <v>0</v>
      </c>
    </row>
    <row r="25" spans="1:14" ht="27" customHeight="1">
      <c r="A25" s="27">
        <v>9</v>
      </c>
      <c r="B25" s="42" t="s">
        <v>137</v>
      </c>
      <c r="C25" s="41">
        <v>0</v>
      </c>
      <c r="D25" s="41">
        <v>0</v>
      </c>
      <c r="E25" s="41">
        <f t="shared" si="5"/>
        <v>0</v>
      </c>
      <c r="F25" s="41">
        <v>0</v>
      </c>
      <c r="G25" s="41">
        <v>0</v>
      </c>
      <c r="H25" s="41">
        <f t="shared" si="6"/>
        <v>0</v>
      </c>
      <c r="I25" s="366">
        <f>SUM('2(1), 2(2)'!M25+'3(1), 3(2)'!C25-'3(1), 3(2)'!F25)</f>
        <v>0</v>
      </c>
      <c r="J25" s="134">
        <v>1.8</v>
      </c>
      <c r="K25" s="366">
        <f t="shared" si="7"/>
        <v>1.8</v>
      </c>
      <c r="L25" s="41">
        <v>0</v>
      </c>
      <c r="M25" s="366">
        <f>SUM('2(1), 2(2)'!L25+'3(1), 3(2)'!K25+'3(1), 3(2)'!L25)</f>
        <v>3.75</v>
      </c>
      <c r="N25" s="366">
        <f>SUM('2(1), 2(2)'!H25+'3(1), 3(2)'!M25)</f>
        <v>4.55</v>
      </c>
    </row>
    <row r="26" spans="1:14" ht="14.25" customHeight="1">
      <c r="A26" s="21">
        <v>11</v>
      </c>
      <c r="B26" s="39" t="s">
        <v>23</v>
      </c>
      <c r="C26" s="41">
        <v>0</v>
      </c>
      <c r="D26" s="41">
        <v>0</v>
      </c>
      <c r="E26" s="41">
        <f t="shared" si="5"/>
        <v>0</v>
      </c>
      <c r="F26" s="41">
        <v>0</v>
      </c>
      <c r="G26" s="41">
        <v>0</v>
      </c>
      <c r="H26" s="41">
        <f t="shared" si="6"/>
        <v>0</v>
      </c>
      <c r="I26" s="366">
        <f>SUM('2(1), 2(2)'!M26+'3(1), 3(2)'!C26-'3(1), 3(2)'!F26)</f>
        <v>0</v>
      </c>
      <c r="J26" s="134">
        <v>0</v>
      </c>
      <c r="K26" s="366">
        <f t="shared" si="7"/>
        <v>0</v>
      </c>
      <c r="L26" s="41">
        <v>0</v>
      </c>
      <c r="M26" s="366">
        <f>SUM('2(1), 2(2)'!L26+'3(1), 3(2)'!K26+'3(1), 3(2)'!L26)</f>
        <v>1.37</v>
      </c>
      <c r="N26" s="366">
        <f>SUM('2(1), 2(2)'!H26+'3(1), 3(2)'!M26)</f>
        <v>2</v>
      </c>
    </row>
    <row r="27" spans="1:14" ht="14.25" customHeight="1">
      <c r="A27" s="21">
        <v>12</v>
      </c>
      <c r="B27" s="39" t="s">
        <v>24</v>
      </c>
      <c r="C27" s="41">
        <v>0</v>
      </c>
      <c r="D27" s="41">
        <v>0</v>
      </c>
      <c r="E27" s="41">
        <f t="shared" si="5"/>
        <v>0</v>
      </c>
      <c r="F27" s="41">
        <v>0</v>
      </c>
      <c r="G27" s="41">
        <v>0</v>
      </c>
      <c r="H27" s="41">
        <f t="shared" si="6"/>
        <v>0</v>
      </c>
      <c r="I27" s="366">
        <f>SUM('2(1), 2(2)'!M27+'3(1), 3(2)'!C27-'3(1), 3(2)'!F27)</f>
        <v>0</v>
      </c>
      <c r="J27" s="134">
        <v>0</v>
      </c>
      <c r="K27" s="366">
        <f t="shared" si="7"/>
        <v>0</v>
      </c>
      <c r="L27" s="41">
        <v>0</v>
      </c>
      <c r="M27" s="366">
        <f>SUM('2(1), 2(2)'!L27+'3(1), 3(2)'!K27+'3(1), 3(2)'!L27)</f>
        <v>0</v>
      </c>
      <c r="N27" s="366">
        <f>SUM('2(1), 2(2)'!H27+'3(1), 3(2)'!M27)</f>
        <v>0</v>
      </c>
    </row>
    <row r="28" spans="1:14" ht="14.25" customHeight="1">
      <c r="A28" s="21">
        <v>13</v>
      </c>
      <c r="B28" s="39" t="s">
        <v>237</v>
      </c>
      <c r="C28" s="41">
        <v>0</v>
      </c>
      <c r="D28" s="41">
        <v>0</v>
      </c>
      <c r="E28" s="41">
        <f t="shared" si="5"/>
        <v>0</v>
      </c>
      <c r="F28" s="41">
        <v>0</v>
      </c>
      <c r="G28" s="41">
        <v>0</v>
      </c>
      <c r="H28" s="41">
        <f t="shared" si="6"/>
        <v>0</v>
      </c>
      <c r="I28" s="366">
        <f>SUM('2(1), 2(2)'!M28+'3(1), 3(2)'!C28-'3(1), 3(2)'!F28)</f>
        <v>0</v>
      </c>
      <c r="J28" s="134">
        <v>0</v>
      </c>
      <c r="K28" s="366">
        <f t="shared" si="7"/>
        <v>0</v>
      </c>
      <c r="L28" s="41">
        <v>0</v>
      </c>
      <c r="M28" s="366">
        <f>SUM('2(1), 2(2)'!L28+'3(1), 3(2)'!K28+'3(1), 3(2)'!L28)</f>
        <v>0</v>
      </c>
      <c r="N28" s="366">
        <f>SUM('2(1), 2(2)'!H28+'3(1), 3(2)'!M28)</f>
        <v>0</v>
      </c>
    </row>
    <row r="29" spans="1:14" ht="13.5" customHeight="1">
      <c r="A29" s="21">
        <v>14</v>
      </c>
      <c r="B29" s="39" t="s">
        <v>25</v>
      </c>
      <c r="C29" s="41">
        <v>0</v>
      </c>
      <c r="D29" s="41">
        <v>0</v>
      </c>
      <c r="E29" s="41">
        <f t="shared" si="5"/>
        <v>0</v>
      </c>
      <c r="F29" s="41">
        <v>0</v>
      </c>
      <c r="G29" s="41">
        <v>0</v>
      </c>
      <c r="H29" s="41">
        <f t="shared" si="6"/>
        <v>0</v>
      </c>
      <c r="I29" s="366">
        <f>SUM('2(1), 2(2)'!M29+'3(1), 3(2)'!C29-'3(1), 3(2)'!F29)</f>
        <v>0</v>
      </c>
      <c r="J29" s="134">
        <v>0</v>
      </c>
      <c r="K29" s="366">
        <f t="shared" si="7"/>
        <v>0</v>
      </c>
      <c r="L29" s="41">
        <v>0</v>
      </c>
      <c r="M29" s="366">
        <f>SUM('2(1), 2(2)'!L29+'3(1), 3(2)'!K29+'3(1), 3(2)'!L29)</f>
        <v>0.47</v>
      </c>
      <c r="N29" s="366">
        <f>SUM('2(1), 2(2)'!H29+'3(1), 3(2)'!M29)</f>
        <v>0.67999999999999994</v>
      </c>
    </row>
    <row r="30" spans="1:14" ht="15" customHeight="1">
      <c r="A30" s="21">
        <v>15</v>
      </c>
      <c r="B30" s="39" t="s">
        <v>26</v>
      </c>
      <c r="C30" s="41">
        <v>0</v>
      </c>
      <c r="D30" s="41">
        <v>0</v>
      </c>
      <c r="E30" s="41">
        <f t="shared" si="5"/>
        <v>0</v>
      </c>
      <c r="F30" s="41">
        <v>0</v>
      </c>
      <c r="G30" s="41">
        <v>0</v>
      </c>
      <c r="H30" s="41">
        <f t="shared" si="6"/>
        <v>0</v>
      </c>
      <c r="I30" s="366">
        <f>SUM('2(1), 2(2)'!M30+'3(1), 3(2)'!C30-'3(1), 3(2)'!F30)</f>
        <v>0</v>
      </c>
      <c r="J30" s="134">
        <v>0</v>
      </c>
      <c r="K30" s="366">
        <f t="shared" si="7"/>
        <v>0</v>
      </c>
      <c r="L30" s="41">
        <v>0</v>
      </c>
      <c r="M30" s="366">
        <f>SUM('2(1), 2(2)'!L30+'3(1), 3(2)'!K30+'3(1), 3(2)'!L30)</f>
        <v>0</v>
      </c>
      <c r="N30" s="366">
        <f>SUM('2(1), 2(2)'!H30+'3(1), 3(2)'!M30)</f>
        <v>0</v>
      </c>
    </row>
    <row r="31" spans="1:14" ht="14.25" customHeight="1">
      <c r="A31" s="21">
        <v>17</v>
      </c>
      <c r="B31" s="39" t="s">
        <v>28</v>
      </c>
      <c r="C31" s="41">
        <v>0</v>
      </c>
      <c r="D31" s="41">
        <v>0</v>
      </c>
      <c r="E31" s="41">
        <f t="shared" si="5"/>
        <v>0</v>
      </c>
      <c r="F31" s="41">
        <v>0</v>
      </c>
      <c r="G31" s="41">
        <v>0</v>
      </c>
      <c r="H31" s="41">
        <f t="shared" si="6"/>
        <v>0</v>
      </c>
      <c r="I31" s="366">
        <f>SUM('2(1), 2(2)'!M31+'3(1), 3(2)'!C31-'3(1), 3(2)'!F31)</f>
        <v>0</v>
      </c>
      <c r="J31" s="134">
        <v>10.17</v>
      </c>
      <c r="K31" s="366">
        <f t="shared" si="7"/>
        <v>10.17</v>
      </c>
      <c r="L31" s="41">
        <v>0</v>
      </c>
      <c r="M31" s="366">
        <f>SUM('2(1), 2(2)'!L31+'3(1), 3(2)'!K31+'3(1), 3(2)'!L31)</f>
        <v>384.66</v>
      </c>
      <c r="N31" s="366">
        <f>SUM('2(1), 2(2)'!H31+'3(1), 3(2)'!M31)</f>
        <v>408.98</v>
      </c>
    </row>
    <row r="32" spans="1:14" ht="14.25" customHeight="1">
      <c r="A32" s="21">
        <v>20</v>
      </c>
      <c r="B32" s="39" t="s">
        <v>29</v>
      </c>
      <c r="C32" s="41">
        <v>0</v>
      </c>
      <c r="D32" s="41">
        <v>0</v>
      </c>
      <c r="E32" s="41">
        <f t="shared" si="5"/>
        <v>0</v>
      </c>
      <c r="F32" s="41">
        <v>0</v>
      </c>
      <c r="G32" s="41">
        <v>0</v>
      </c>
      <c r="H32" s="41">
        <f t="shared" si="6"/>
        <v>0</v>
      </c>
      <c r="I32" s="366">
        <f>SUM('2(1), 2(2)'!M32+'3(1), 3(2)'!C32-'3(1), 3(2)'!F32)</f>
        <v>0</v>
      </c>
      <c r="J32" s="134">
        <v>1</v>
      </c>
      <c r="K32" s="366">
        <f t="shared" si="7"/>
        <v>1</v>
      </c>
      <c r="L32" s="41">
        <v>0</v>
      </c>
      <c r="M32" s="366">
        <f>SUM('2(1), 2(2)'!L32+'3(1), 3(2)'!K32+'3(1), 3(2)'!L32)</f>
        <v>10.02</v>
      </c>
      <c r="N32" s="366">
        <f>SUM('2(1), 2(2)'!H32+'3(1), 3(2)'!M32)</f>
        <v>11.44</v>
      </c>
    </row>
    <row r="33" spans="1:16" ht="14.25" customHeight="1">
      <c r="A33" s="21">
        <v>21</v>
      </c>
      <c r="B33" s="39" t="s">
        <v>30</v>
      </c>
      <c r="C33" s="41">
        <v>0</v>
      </c>
      <c r="D33" s="41">
        <v>0</v>
      </c>
      <c r="E33" s="41">
        <f t="shared" si="5"/>
        <v>0</v>
      </c>
      <c r="F33" s="41">
        <v>0</v>
      </c>
      <c r="G33" s="41">
        <v>0</v>
      </c>
      <c r="H33" s="41">
        <f t="shared" si="6"/>
        <v>0</v>
      </c>
      <c r="I33" s="366">
        <f>SUM('2(1), 2(2)'!M33+'3(1), 3(2)'!C33-'3(1), 3(2)'!F33)</f>
        <v>0</v>
      </c>
      <c r="J33" s="134">
        <v>0</v>
      </c>
      <c r="K33" s="366">
        <f t="shared" si="7"/>
        <v>0</v>
      </c>
      <c r="L33" s="41">
        <v>0</v>
      </c>
      <c r="M33" s="366">
        <f>SUM('2(1), 2(2)'!L33+'3(1), 3(2)'!K33+'3(1), 3(2)'!L33)</f>
        <v>35.340000000000003</v>
      </c>
      <c r="N33" s="366">
        <f>SUM('2(1), 2(2)'!H33+'3(1), 3(2)'!M33)</f>
        <v>40.440000000000005</v>
      </c>
    </row>
    <row r="34" spans="1:16" ht="14.25" customHeight="1">
      <c r="A34" s="21">
        <v>22</v>
      </c>
      <c r="B34" s="39" t="s">
        <v>31</v>
      </c>
      <c r="C34" s="41">
        <v>0</v>
      </c>
      <c r="D34" s="41">
        <v>0</v>
      </c>
      <c r="E34" s="41">
        <f t="shared" si="5"/>
        <v>0</v>
      </c>
      <c r="F34" s="41">
        <v>0</v>
      </c>
      <c r="G34" s="41">
        <v>0</v>
      </c>
      <c r="H34" s="41">
        <f t="shared" si="6"/>
        <v>0</v>
      </c>
      <c r="I34" s="366">
        <f>SUM('2(1), 2(2)'!M34+'3(1), 3(2)'!C34-'3(1), 3(2)'!F34)</f>
        <v>0</v>
      </c>
      <c r="J34" s="134">
        <v>11.84</v>
      </c>
      <c r="K34" s="366">
        <f>SUM(I34+J34)</f>
        <v>11.84</v>
      </c>
      <c r="L34" s="41">
        <v>0</v>
      </c>
      <c r="M34" s="366">
        <f>SUM('2(1), 2(2)'!L34+'3(1), 3(2)'!K34+'3(1), 3(2)'!L34)</f>
        <v>425.29999999999995</v>
      </c>
      <c r="N34" s="366">
        <f>SUM('2(1), 2(2)'!H34+'3(1), 3(2)'!M34)</f>
        <v>450.98999999999995</v>
      </c>
    </row>
    <row r="35" spans="1:16" ht="13.5" customHeight="1">
      <c r="A35" s="21">
        <v>25</v>
      </c>
      <c r="B35" s="39" t="s">
        <v>32</v>
      </c>
      <c r="C35" s="41">
        <v>0</v>
      </c>
      <c r="D35" s="41">
        <v>0</v>
      </c>
      <c r="E35" s="41">
        <f t="shared" si="5"/>
        <v>0</v>
      </c>
      <c r="F35" s="41">
        <v>0</v>
      </c>
      <c r="G35" s="41">
        <v>0</v>
      </c>
      <c r="H35" s="41">
        <f t="shared" si="6"/>
        <v>0</v>
      </c>
      <c r="I35" s="366">
        <f>SUM('2(1), 2(2)'!M35+'3(1), 3(2)'!C35-'3(1), 3(2)'!F35)</f>
        <v>0</v>
      </c>
      <c r="J35" s="134">
        <v>29.19</v>
      </c>
      <c r="K35" s="366">
        <f t="shared" si="7"/>
        <v>29.19</v>
      </c>
      <c r="L35" s="41">
        <v>0</v>
      </c>
      <c r="M35" s="366">
        <f>SUM('2(1), 2(2)'!L35+'3(1), 3(2)'!K35+'3(1), 3(2)'!L35)</f>
        <v>233.31</v>
      </c>
      <c r="N35" s="366">
        <f>SUM('2(1), 2(2)'!H35+'3(1), 3(2)'!M35)</f>
        <v>251.13</v>
      </c>
    </row>
    <row r="36" spans="1:16" ht="14.25" customHeight="1">
      <c r="A36" s="21">
        <v>27</v>
      </c>
      <c r="B36" s="39" t="s">
        <v>266</v>
      </c>
      <c r="C36" s="41">
        <v>0</v>
      </c>
      <c r="D36" s="41">
        <v>0</v>
      </c>
      <c r="E36" s="41">
        <f t="shared" si="5"/>
        <v>0</v>
      </c>
      <c r="F36" s="41">
        <v>0</v>
      </c>
      <c r="G36" s="41">
        <v>0</v>
      </c>
      <c r="H36" s="41">
        <f t="shared" si="6"/>
        <v>0</v>
      </c>
      <c r="I36" s="366">
        <f>SUM('2(1), 2(2)'!M36+'3(1), 3(2)'!C36-'3(1), 3(2)'!F36)</f>
        <v>0</v>
      </c>
      <c r="J36" s="134">
        <v>1.17</v>
      </c>
      <c r="K36" s="366">
        <f t="shared" si="7"/>
        <v>1.17</v>
      </c>
      <c r="L36" s="41">
        <v>0</v>
      </c>
      <c r="M36" s="366">
        <v>0</v>
      </c>
      <c r="N36" s="366">
        <v>0</v>
      </c>
    </row>
    <row r="37" spans="1:16" ht="14.25">
      <c r="A37" s="21">
        <v>32</v>
      </c>
      <c r="B37" s="39" t="s">
        <v>33</v>
      </c>
      <c r="C37" s="41">
        <v>0</v>
      </c>
      <c r="D37" s="41">
        <v>0</v>
      </c>
      <c r="E37" s="41">
        <f t="shared" si="5"/>
        <v>0</v>
      </c>
      <c r="F37" s="41">
        <v>0</v>
      </c>
      <c r="G37" s="41">
        <v>0</v>
      </c>
      <c r="H37" s="41">
        <f t="shared" si="6"/>
        <v>0</v>
      </c>
      <c r="I37" s="366">
        <f>SUM('2(1), 2(2)'!M37+'3(1), 3(2)'!C37-'3(1), 3(2)'!F37)</f>
        <v>0</v>
      </c>
      <c r="J37" s="136">
        <v>0.22</v>
      </c>
      <c r="K37" s="366">
        <f t="shared" si="7"/>
        <v>0.22</v>
      </c>
      <c r="L37" s="41">
        <v>0</v>
      </c>
      <c r="M37" s="366">
        <f>SUM('2(1), 2(2)'!L37+'3(1), 3(2)'!K37+'3(1), 3(2)'!L37)</f>
        <v>1.69</v>
      </c>
      <c r="N37" s="366">
        <f>SUM('2(1), 2(2)'!H37+'3(1), 3(2)'!M37)</f>
        <v>2.13</v>
      </c>
    </row>
    <row r="38" spans="1:16" s="48" customFormat="1" ht="16.5" customHeight="1">
      <c r="A38" s="193" t="s">
        <v>13</v>
      </c>
      <c r="B38" s="229"/>
      <c r="C38" s="41">
        <f>SUM(C18:C37)</f>
        <v>0</v>
      </c>
      <c r="D38" s="41">
        <f t="shared" ref="D38:L38" si="8">SUM(D18:D37)</f>
        <v>0</v>
      </c>
      <c r="E38" s="41">
        <f t="shared" si="5"/>
        <v>0</v>
      </c>
      <c r="F38" s="41">
        <f t="shared" si="8"/>
        <v>0</v>
      </c>
      <c r="G38" s="41">
        <f t="shared" si="8"/>
        <v>0</v>
      </c>
      <c r="H38" s="41">
        <f t="shared" si="6"/>
        <v>0</v>
      </c>
      <c r="I38" s="366">
        <f>SUM('2(1), 2(2)'!M38+'3(1), 3(2)'!C38-'3(1), 3(2)'!F38)</f>
        <v>0</v>
      </c>
      <c r="J38" s="134">
        <f>SUM(J18:J37)</f>
        <v>57.269999999999996</v>
      </c>
      <c r="K38" s="366">
        <f t="shared" si="7"/>
        <v>57.269999999999996</v>
      </c>
      <c r="L38" s="41">
        <f t="shared" si="8"/>
        <v>0</v>
      </c>
      <c r="M38" s="366">
        <f>SUM('2(1), 2(2)'!L38+'3(1), 3(2)'!K38+'3(1), 3(2)'!L38)</f>
        <v>1129.2300000000002</v>
      </c>
      <c r="N38" s="366">
        <f>SUM('2(1), 2(2)'!H38+'3(1), 3(2)'!M38)</f>
        <v>1220.9700000000003</v>
      </c>
    </row>
    <row r="39" spans="1:16" s="48" customFormat="1" ht="12" customHeight="1">
      <c r="A39" s="33"/>
      <c r="B39" s="36"/>
      <c r="C39" s="369" t="s">
        <v>157</v>
      </c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1"/>
    </row>
    <row r="40" spans="1:16" s="48" customFormat="1" ht="14.25" customHeight="1">
      <c r="A40" s="201" t="s">
        <v>0</v>
      </c>
      <c r="B40" s="204" t="s">
        <v>1</v>
      </c>
      <c r="C40" s="198" t="s">
        <v>159</v>
      </c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305" t="s">
        <v>182</v>
      </c>
    </row>
    <row r="41" spans="1:16" s="48" customFormat="1" ht="12.75" customHeight="1">
      <c r="A41" s="202"/>
      <c r="B41" s="205"/>
      <c r="C41" s="198" t="s">
        <v>171</v>
      </c>
      <c r="D41" s="199"/>
      <c r="E41" s="199"/>
      <c r="F41" s="199"/>
      <c r="G41" s="199"/>
      <c r="H41" s="199"/>
      <c r="I41" s="199"/>
      <c r="J41" s="199"/>
      <c r="K41" s="200"/>
      <c r="L41" s="305" t="s">
        <v>53</v>
      </c>
      <c r="M41" s="305" t="s">
        <v>181</v>
      </c>
      <c r="N41" s="308"/>
    </row>
    <row r="42" spans="1:16" s="48" customFormat="1" ht="12.75" customHeight="1">
      <c r="A42" s="202"/>
      <c r="B42" s="205"/>
      <c r="C42" s="198" t="s">
        <v>173</v>
      </c>
      <c r="D42" s="199"/>
      <c r="E42" s="200"/>
      <c r="F42" s="198" t="s">
        <v>175</v>
      </c>
      <c r="G42" s="199"/>
      <c r="H42" s="200"/>
      <c r="I42" s="198" t="s">
        <v>177</v>
      </c>
      <c r="J42" s="199"/>
      <c r="K42" s="200"/>
      <c r="L42" s="308"/>
      <c r="M42" s="308"/>
      <c r="N42" s="308"/>
    </row>
    <row r="43" spans="1:16" ht="27.75" customHeight="1">
      <c r="A43" s="202"/>
      <c r="B43" s="205"/>
      <c r="C43" s="326" t="s">
        <v>62</v>
      </c>
      <c r="D43" s="326" t="s">
        <v>63</v>
      </c>
      <c r="E43" s="326" t="s">
        <v>174</v>
      </c>
      <c r="F43" s="326" t="s">
        <v>62</v>
      </c>
      <c r="G43" s="326" t="s">
        <v>63</v>
      </c>
      <c r="H43" s="326" t="s">
        <v>176</v>
      </c>
      <c r="I43" s="326" t="s">
        <v>242</v>
      </c>
      <c r="J43" s="326" t="s">
        <v>179</v>
      </c>
      <c r="K43" s="326" t="s">
        <v>180</v>
      </c>
      <c r="L43" s="311"/>
      <c r="M43" s="311"/>
      <c r="N43" s="311"/>
    </row>
    <row r="44" spans="1:16" ht="12" customHeight="1">
      <c r="A44" s="203"/>
      <c r="B44" s="206"/>
      <c r="C44" s="372">
        <v>36</v>
      </c>
      <c r="D44" s="372">
        <v>37</v>
      </c>
      <c r="E44" s="372">
        <v>38</v>
      </c>
      <c r="F44" s="372">
        <v>39</v>
      </c>
      <c r="G44" s="372">
        <v>40</v>
      </c>
      <c r="H44" s="372">
        <v>41</v>
      </c>
      <c r="I44" s="372">
        <v>42</v>
      </c>
      <c r="J44" s="372">
        <v>43</v>
      </c>
      <c r="K44" s="372">
        <v>44</v>
      </c>
      <c r="L44" s="372">
        <v>45</v>
      </c>
      <c r="M44" s="372">
        <v>46</v>
      </c>
      <c r="N44" s="372">
        <v>47</v>
      </c>
    </row>
    <row r="45" spans="1:16" ht="12" customHeight="1">
      <c r="A45" s="188" t="s">
        <v>35</v>
      </c>
      <c r="B45" s="189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5"/>
    </row>
    <row r="46" spans="1:16" ht="14.25" customHeight="1">
      <c r="A46" s="31">
        <v>1</v>
      </c>
      <c r="B46" s="29" t="s">
        <v>36</v>
      </c>
      <c r="C46" s="134">
        <v>134.97999999999999</v>
      </c>
      <c r="D46" s="373">
        <v>0</v>
      </c>
      <c r="E46" s="41">
        <f t="shared" ref="E46:E51" si="9">SUM(C46:D46)</f>
        <v>134.97999999999999</v>
      </c>
      <c r="F46" s="134">
        <v>89.42</v>
      </c>
      <c r="G46" s="41">
        <v>0</v>
      </c>
      <c r="H46" s="41">
        <f>SUM(F46+G46)</f>
        <v>89.42</v>
      </c>
      <c r="I46" s="134">
        <v>45.56</v>
      </c>
      <c r="J46" s="366">
        <v>0</v>
      </c>
      <c r="K46" s="366">
        <f>SUM(I46+J46)</f>
        <v>45.56</v>
      </c>
      <c r="L46" s="41">
        <v>0</v>
      </c>
      <c r="M46" s="134">
        <v>67.48</v>
      </c>
      <c r="N46" s="366">
        <v>71.550000000000011</v>
      </c>
      <c r="O46" s="145"/>
      <c r="P46" s="156"/>
    </row>
    <row r="47" spans="1:16" ht="15" customHeight="1">
      <c r="A47" s="31">
        <v>2</v>
      </c>
      <c r="B47" s="29" t="s">
        <v>37</v>
      </c>
      <c r="C47" s="134">
        <v>10.95</v>
      </c>
      <c r="D47" s="373">
        <v>0</v>
      </c>
      <c r="E47" s="41">
        <f t="shared" si="9"/>
        <v>10.95</v>
      </c>
      <c r="F47" s="134">
        <v>7.31</v>
      </c>
      <c r="G47" s="41">
        <v>0</v>
      </c>
      <c r="H47" s="41">
        <f t="shared" ref="H47:H49" si="10">SUM(F47+G47)</f>
        <v>7.31</v>
      </c>
      <c r="I47" s="134">
        <v>3.64</v>
      </c>
      <c r="J47" s="366">
        <v>0</v>
      </c>
      <c r="K47" s="366">
        <f t="shared" ref="K47:K49" si="11">SUM(I47+J47)</f>
        <v>3.64</v>
      </c>
      <c r="L47" s="41">
        <v>0</v>
      </c>
      <c r="M47" s="134">
        <v>5.42</v>
      </c>
      <c r="N47" s="366">
        <v>5.79</v>
      </c>
      <c r="O47" s="145"/>
      <c r="P47" s="156"/>
    </row>
    <row r="48" spans="1:16" ht="14.25" customHeight="1">
      <c r="A48" s="31">
        <v>3</v>
      </c>
      <c r="B48" s="29" t="s">
        <v>38</v>
      </c>
      <c r="C48" s="134">
        <v>14.2</v>
      </c>
      <c r="D48" s="373">
        <v>0</v>
      </c>
      <c r="E48" s="41">
        <f t="shared" si="9"/>
        <v>14.2</v>
      </c>
      <c r="F48" s="134">
        <v>4.4000000000000004</v>
      </c>
      <c r="G48" s="41">
        <v>0</v>
      </c>
      <c r="H48" s="41">
        <f t="shared" si="10"/>
        <v>4.4000000000000004</v>
      </c>
      <c r="I48" s="134">
        <v>9.8000000000000007</v>
      </c>
      <c r="J48" s="366">
        <v>0</v>
      </c>
      <c r="K48" s="366">
        <f t="shared" si="11"/>
        <v>9.8000000000000007</v>
      </c>
      <c r="L48" s="41">
        <v>0</v>
      </c>
      <c r="M48" s="134">
        <v>13.100000000000001</v>
      </c>
      <c r="N48" s="366">
        <v>15.88</v>
      </c>
      <c r="O48" s="145"/>
      <c r="P48" s="156"/>
    </row>
    <row r="49" spans="1:17" ht="15" customHeight="1">
      <c r="A49" s="31">
        <v>4</v>
      </c>
      <c r="B49" s="29" t="s">
        <v>39</v>
      </c>
      <c r="C49" s="134">
        <v>99.44</v>
      </c>
      <c r="D49" s="373">
        <v>0</v>
      </c>
      <c r="E49" s="41">
        <f t="shared" si="9"/>
        <v>99.44</v>
      </c>
      <c r="F49" s="134">
        <v>30.86</v>
      </c>
      <c r="G49" s="41">
        <v>0</v>
      </c>
      <c r="H49" s="41">
        <f t="shared" si="10"/>
        <v>30.86</v>
      </c>
      <c r="I49" s="134">
        <v>68.58</v>
      </c>
      <c r="J49" s="366">
        <v>0</v>
      </c>
      <c r="K49" s="366">
        <f t="shared" si="11"/>
        <v>68.58</v>
      </c>
      <c r="L49" s="41">
        <v>0</v>
      </c>
      <c r="M49" s="134">
        <v>91.72</v>
      </c>
      <c r="N49" s="366">
        <v>111.18</v>
      </c>
      <c r="O49" s="145"/>
      <c r="P49" s="156"/>
    </row>
    <row r="50" spans="1:17" ht="12.75" customHeight="1">
      <c r="A50" s="184" t="s">
        <v>13</v>
      </c>
      <c r="B50" s="185"/>
      <c r="C50" s="134">
        <f>SUM(C46:C49)</f>
        <v>259.56999999999994</v>
      </c>
      <c r="D50" s="373">
        <v>0</v>
      </c>
      <c r="E50" s="41">
        <f t="shared" si="9"/>
        <v>259.56999999999994</v>
      </c>
      <c r="F50" s="134">
        <f>SUM(F46:F49)</f>
        <v>131.99</v>
      </c>
      <c r="G50" s="41">
        <f>SUM(G46:G49)</f>
        <v>0</v>
      </c>
      <c r="H50" s="41">
        <f>SUM(F50+G50)</f>
        <v>131.99</v>
      </c>
      <c r="I50" s="134">
        <f>SUM(I46:I49)</f>
        <v>127.58</v>
      </c>
      <c r="J50" s="366">
        <v>0</v>
      </c>
      <c r="K50" s="366">
        <f>SUM(I50+J50)</f>
        <v>127.58</v>
      </c>
      <c r="L50" s="41">
        <f>SUM(L46:L49)</f>
        <v>0</v>
      </c>
      <c r="M50" s="134">
        <v>177.72</v>
      </c>
      <c r="N50" s="366">
        <v>204.4</v>
      </c>
      <c r="O50" s="145"/>
      <c r="P50" s="157"/>
    </row>
    <row r="51" spans="1:17" s="48" customFormat="1" ht="15" customHeight="1">
      <c r="B51" s="84" t="s">
        <v>247</v>
      </c>
      <c r="C51" s="41">
        <f>SUM(D38+C50)</f>
        <v>259.56999999999994</v>
      </c>
      <c r="D51" s="373">
        <v>0</v>
      </c>
      <c r="E51" s="41">
        <f t="shared" si="9"/>
        <v>259.56999999999994</v>
      </c>
      <c r="F51" s="41">
        <f t="shared" ref="F51:L51" si="12">SUM(F38+F50)</f>
        <v>131.99</v>
      </c>
      <c r="G51" s="41">
        <f t="shared" si="12"/>
        <v>0</v>
      </c>
      <c r="H51" s="41">
        <f t="shared" si="12"/>
        <v>131.99</v>
      </c>
      <c r="I51" s="41">
        <f t="shared" si="12"/>
        <v>127.58</v>
      </c>
      <c r="J51" s="41">
        <v>0</v>
      </c>
      <c r="K51" s="41">
        <v>127.58</v>
      </c>
      <c r="L51" s="41">
        <f t="shared" si="12"/>
        <v>0</v>
      </c>
      <c r="M51" s="41">
        <v>177.72</v>
      </c>
      <c r="N51" s="41">
        <v>204.4</v>
      </c>
      <c r="O51" s="158"/>
      <c r="P51" s="157"/>
    </row>
    <row r="52" spans="1:17" ht="12.75" customHeight="1">
      <c r="A52" s="188" t="s">
        <v>41</v>
      </c>
      <c r="B52" s="228"/>
      <c r="C52" s="374"/>
      <c r="D52" s="374"/>
      <c r="E52" s="374"/>
      <c r="F52" s="374"/>
      <c r="G52" s="41"/>
      <c r="H52" s="374"/>
      <c r="I52" s="374"/>
      <c r="J52" s="374"/>
      <c r="K52" s="374"/>
      <c r="L52" s="374"/>
      <c r="M52" s="375"/>
      <c r="N52" s="374"/>
    </row>
    <row r="53" spans="1:17" ht="10.5" customHeight="1">
      <c r="A53" s="31">
        <v>1</v>
      </c>
      <c r="B53" s="29" t="s">
        <v>27</v>
      </c>
      <c r="C53" s="41">
        <v>0</v>
      </c>
      <c r="D53" s="41">
        <v>0</v>
      </c>
      <c r="E53" s="41">
        <f>SUM(C53+D53)</f>
        <v>0</v>
      </c>
      <c r="F53" s="41">
        <v>0</v>
      </c>
      <c r="G53" s="41">
        <v>0</v>
      </c>
      <c r="H53" s="41">
        <f>SUM(F53+G53)</f>
        <v>0</v>
      </c>
      <c r="I53" s="366">
        <f>SUM('2(1), 2(2)'!M52+'3(1), 3(2)'!C53-'3(1), 3(2)'!F53)</f>
        <v>0</v>
      </c>
      <c r="J53" s="366">
        <v>0</v>
      </c>
      <c r="K53" s="366">
        <f>SUM(I53+J53)</f>
        <v>0</v>
      </c>
      <c r="L53" s="41">
        <v>0</v>
      </c>
      <c r="M53" s="366">
        <f>SUM('2(1), 2(2)'!L52+'3(1), 3(2)'!K53+'3(1), 3(2)'!L53)</f>
        <v>3.12</v>
      </c>
      <c r="N53" s="41">
        <v>4.4700000000000006</v>
      </c>
    </row>
    <row r="54" spans="1:17" ht="10.5" customHeight="1">
      <c r="A54" s="31">
        <v>2</v>
      </c>
      <c r="B54" s="29" t="s">
        <v>40</v>
      </c>
      <c r="C54" s="41">
        <v>0</v>
      </c>
      <c r="D54" s="41">
        <v>0</v>
      </c>
      <c r="E54" s="41">
        <f t="shared" ref="E54" si="13">SUM(C54+D54)</f>
        <v>0</v>
      </c>
      <c r="F54" s="41">
        <v>0</v>
      </c>
      <c r="G54" s="41">
        <v>0</v>
      </c>
      <c r="H54" s="41">
        <f t="shared" ref="H54" si="14">SUM(F54+G54)</f>
        <v>0</v>
      </c>
      <c r="I54" s="366">
        <f>SUM('2(1), 2(2)'!M53+'3(1), 3(2)'!C54-'3(1), 3(2)'!F54)</f>
        <v>0</v>
      </c>
      <c r="J54" s="366">
        <f>SUM('2(1), 2(2)'!N53+'3(1), 3(2)'!D54-'3(1), 3(2)'!G54)</f>
        <v>0</v>
      </c>
      <c r="K54" s="366">
        <f t="shared" ref="K54:K55" si="15">SUM(I54+J54)</f>
        <v>0</v>
      </c>
      <c r="L54" s="41">
        <v>0</v>
      </c>
      <c r="M54" s="366">
        <f>SUM('2(1), 2(2)'!L53+'3(1), 3(2)'!K54+'3(1), 3(2)'!L54)</f>
        <v>0</v>
      </c>
      <c r="N54" s="41">
        <v>0</v>
      </c>
      <c r="P54" s="48"/>
    </row>
    <row r="55" spans="1:17" s="48" customFormat="1" ht="9.75" customHeight="1">
      <c r="A55" s="184" t="s">
        <v>13</v>
      </c>
      <c r="B55" s="185"/>
      <c r="C55" s="41">
        <f>SUM(C53:C54)</f>
        <v>0</v>
      </c>
      <c r="D55" s="41">
        <f t="shared" ref="D55:L55" si="16">SUM(D53:D54)</f>
        <v>0</v>
      </c>
      <c r="E55" s="41">
        <f t="shared" si="16"/>
        <v>0</v>
      </c>
      <c r="F55" s="41">
        <f t="shared" si="16"/>
        <v>0</v>
      </c>
      <c r="G55" s="41">
        <f t="shared" si="16"/>
        <v>0</v>
      </c>
      <c r="H55" s="41">
        <f t="shared" si="16"/>
        <v>0</v>
      </c>
      <c r="I55" s="41">
        <f t="shared" si="16"/>
        <v>0</v>
      </c>
      <c r="J55" s="366">
        <v>0</v>
      </c>
      <c r="K55" s="366">
        <f t="shared" si="15"/>
        <v>0</v>
      </c>
      <c r="L55" s="41">
        <f t="shared" si="16"/>
        <v>0</v>
      </c>
      <c r="M55" s="366">
        <f>SUM('2(1), 2(2)'!L54+'3(1), 3(2)'!K55+'3(1), 3(2)'!L55)</f>
        <v>3.12</v>
      </c>
      <c r="N55" s="41">
        <v>4.4700000000000006</v>
      </c>
    </row>
    <row r="56" spans="1:17" s="48" customFormat="1" ht="11.25" customHeight="1">
      <c r="A56" s="186" t="s">
        <v>261</v>
      </c>
      <c r="B56" s="187"/>
      <c r="C56" s="41"/>
      <c r="D56" s="41"/>
      <c r="E56" s="41"/>
      <c r="F56" s="41"/>
      <c r="G56" s="41"/>
      <c r="H56" s="41"/>
      <c r="I56" s="41"/>
      <c r="J56" s="366"/>
      <c r="K56" s="366"/>
      <c r="L56" s="41"/>
      <c r="M56" s="366"/>
      <c r="N56" s="41"/>
    </row>
    <row r="57" spans="1:17" s="48" customFormat="1" ht="10.5" customHeight="1">
      <c r="A57" s="118">
        <v>1</v>
      </c>
      <c r="B57" s="123" t="s">
        <v>267</v>
      </c>
      <c r="C57" s="41">
        <v>0</v>
      </c>
      <c r="D57" s="41">
        <v>0</v>
      </c>
      <c r="E57" s="41">
        <f t="shared" ref="E57:E58" si="17">SUM(C57+D57)</f>
        <v>0</v>
      </c>
      <c r="F57" s="41">
        <v>0</v>
      </c>
      <c r="G57" s="41">
        <v>0</v>
      </c>
      <c r="H57" s="41">
        <f t="shared" ref="H57:H58" si="18">SUM(F57+G57)</f>
        <v>0</v>
      </c>
      <c r="I57" s="366">
        <f>SUM('2(1), 2(2)'!M57+'3(1), 3(2)'!C57-'3(1), 3(2)'!F57)</f>
        <v>0</v>
      </c>
      <c r="J57" s="366">
        <f>SUM('2(1), 2(2)'!N57+'3(1), 3(2)'!D57-'3(1), 3(2)'!G57)</f>
        <v>0</v>
      </c>
      <c r="K57" s="366">
        <f t="shared" ref="K57:K58" si="19">SUM(I57+J57)</f>
        <v>0</v>
      </c>
      <c r="L57" s="41">
        <v>0</v>
      </c>
      <c r="M57" s="366">
        <v>0</v>
      </c>
      <c r="N57" s="366">
        <v>0</v>
      </c>
    </row>
    <row r="58" spans="1:17" s="48" customFormat="1" ht="10.5" customHeight="1">
      <c r="A58" s="118"/>
      <c r="B58" s="119" t="s">
        <v>55</v>
      </c>
      <c r="C58" s="41">
        <v>0</v>
      </c>
      <c r="D58" s="41">
        <v>0</v>
      </c>
      <c r="E58" s="41">
        <f t="shared" si="17"/>
        <v>0</v>
      </c>
      <c r="F58" s="41">
        <v>0</v>
      </c>
      <c r="G58" s="41">
        <v>0</v>
      </c>
      <c r="H58" s="41">
        <f t="shared" si="18"/>
        <v>0</v>
      </c>
      <c r="I58" s="366">
        <f>SUM('2(1), 2(2)'!M58+'3(1), 3(2)'!C58-'3(1), 3(2)'!F58)</f>
        <v>0</v>
      </c>
      <c r="J58" s="366">
        <f>SUM('2(1), 2(2)'!N58+'3(1), 3(2)'!D58-'3(1), 3(2)'!G58)</f>
        <v>0</v>
      </c>
      <c r="K58" s="366">
        <f t="shared" si="19"/>
        <v>0</v>
      </c>
      <c r="L58" s="41">
        <v>0</v>
      </c>
      <c r="M58" s="366">
        <v>0</v>
      </c>
      <c r="N58" s="366">
        <v>0</v>
      </c>
    </row>
    <row r="59" spans="1:17" ht="9" customHeight="1">
      <c r="A59" s="188" t="s">
        <v>42</v>
      </c>
      <c r="B59" s="228"/>
      <c r="C59" s="374"/>
      <c r="D59" s="374"/>
      <c r="E59" s="374"/>
      <c r="F59" s="374"/>
      <c r="G59" s="41"/>
      <c r="H59" s="374"/>
      <c r="I59" s="374"/>
      <c r="J59" s="374"/>
      <c r="K59" s="374"/>
      <c r="L59" s="374"/>
      <c r="M59" s="375"/>
      <c r="N59" s="374"/>
      <c r="P59" s="160"/>
      <c r="Q59" s="159"/>
    </row>
    <row r="60" spans="1:17" ht="10.5" customHeight="1">
      <c r="A60" s="31">
        <v>1</v>
      </c>
      <c r="B60" s="29" t="s">
        <v>43</v>
      </c>
      <c r="C60" s="134">
        <v>39.200000000000003</v>
      </c>
      <c r="D60" s="41">
        <v>0</v>
      </c>
      <c r="E60" s="41">
        <f>SUM(C60+D60)</f>
        <v>39.200000000000003</v>
      </c>
      <c r="F60" s="134">
        <v>11.57</v>
      </c>
      <c r="G60" s="41">
        <v>0</v>
      </c>
      <c r="H60" s="41">
        <f>SUM(F60+G60)</f>
        <v>11.57</v>
      </c>
      <c r="I60" s="134">
        <v>16.62</v>
      </c>
      <c r="J60" s="366">
        <f>SUM('2(1), 2(2)'!N59+'3(1), 3(2)'!D60-'3(1), 3(2)'!G60)</f>
        <v>0</v>
      </c>
      <c r="K60" s="366">
        <f>SUM(I60+J60)</f>
        <v>16.62</v>
      </c>
      <c r="L60" s="41">
        <v>0</v>
      </c>
      <c r="M60" s="366">
        <f>SUM('2(1), 2(2)'!L59+'3(1), 3(2)'!K60+'3(1), 3(2)'!L60)</f>
        <v>17.100000000000001</v>
      </c>
      <c r="N60" s="41">
        <v>17.520000000000003</v>
      </c>
      <c r="P60" s="160"/>
      <c r="Q60" s="159"/>
    </row>
    <row r="61" spans="1:17" ht="10.5" customHeight="1">
      <c r="A61" s="31">
        <v>2</v>
      </c>
      <c r="B61" s="29" t="s">
        <v>44</v>
      </c>
      <c r="C61" s="134">
        <v>48.2</v>
      </c>
      <c r="D61" s="41">
        <v>0</v>
      </c>
      <c r="E61" s="41">
        <f t="shared" ref="E61:E63" si="20">SUM(C61+D61)</f>
        <v>48.2</v>
      </c>
      <c r="F61" s="134">
        <v>0</v>
      </c>
      <c r="G61" s="41">
        <v>0</v>
      </c>
      <c r="H61" s="41">
        <f t="shared" ref="H61:H63" si="21">SUM(F61+G61)</f>
        <v>0</v>
      </c>
      <c r="I61" s="134">
        <v>0</v>
      </c>
      <c r="J61" s="366">
        <f>SUM('2(1), 2(2)'!N60+'3(1), 3(2)'!D61-'3(1), 3(2)'!G61)</f>
        <v>0</v>
      </c>
      <c r="K61" s="366">
        <f t="shared" ref="K61:K63" si="22">SUM(I61+J61)</f>
        <v>0</v>
      </c>
      <c r="L61" s="41">
        <v>0</v>
      </c>
      <c r="M61" s="366">
        <f>SUM('2(1), 2(2)'!L60+'3(1), 3(2)'!K61+'3(1), 3(2)'!L61)</f>
        <v>0.11</v>
      </c>
      <c r="N61" s="41">
        <v>0.18</v>
      </c>
      <c r="P61" s="160"/>
      <c r="Q61" s="159"/>
    </row>
    <row r="62" spans="1:17" ht="12.75" customHeight="1">
      <c r="A62" s="31">
        <v>3</v>
      </c>
      <c r="B62" s="29" t="s">
        <v>152</v>
      </c>
      <c r="C62" s="134">
        <v>0</v>
      </c>
      <c r="D62" s="41">
        <v>0</v>
      </c>
      <c r="E62" s="41">
        <f t="shared" si="20"/>
        <v>0</v>
      </c>
      <c r="F62" s="134">
        <v>0</v>
      </c>
      <c r="G62" s="41">
        <v>0</v>
      </c>
      <c r="H62" s="41">
        <f t="shared" si="21"/>
        <v>0</v>
      </c>
      <c r="I62" s="134">
        <v>0</v>
      </c>
      <c r="J62" s="366">
        <f>SUM('2(1), 2(2)'!N61+'3(1), 3(2)'!D62-'3(1), 3(2)'!G62)</f>
        <v>0</v>
      </c>
      <c r="K62" s="366">
        <f t="shared" si="22"/>
        <v>0</v>
      </c>
      <c r="L62" s="41">
        <v>0</v>
      </c>
      <c r="M62" s="366">
        <f>SUM('2(1), 2(2)'!L61+'3(1), 3(2)'!K62+'3(1), 3(2)'!L62)</f>
        <v>0</v>
      </c>
      <c r="N62" s="41">
        <v>0</v>
      </c>
      <c r="P62" s="160"/>
      <c r="Q62" s="159"/>
    </row>
    <row r="63" spans="1:17" s="48" customFormat="1" ht="9.75" customHeight="1">
      <c r="A63" s="184" t="s">
        <v>13</v>
      </c>
      <c r="B63" s="185"/>
      <c r="C63" s="134">
        <f>SUM(C60:C62)</f>
        <v>87.4</v>
      </c>
      <c r="D63" s="41">
        <f t="shared" ref="D63:L63" si="23">SUM(D60:D62)</f>
        <v>0</v>
      </c>
      <c r="E63" s="41">
        <f t="shared" si="20"/>
        <v>87.4</v>
      </c>
      <c r="F63" s="134">
        <f t="shared" ref="F63" si="24">SUM(F60:F62)</f>
        <v>11.57</v>
      </c>
      <c r="G63" s="41">
        <v>0</v>
      </c>
      <c r="H63" s="41">
        <f t="shared" si="21"/>
        <v>11.57</v>
      </c>
      <c r="I63" s="134">
        <f t="shared" ref="I63" si="25">SUM(I60:I62)</f>
        <v>16.62</v>
      </c>
      <c r="J63" s="366">
        <f>SUM('2(1), 2(2)'!N62+'3(1), 3(2)'!D63-'3(1), 3(2)'!G63)</f>
        <v>0</v>
      </c>
      <c r="K63" s="366">
        <f t="shared" si="22"/>
        <v>16.62</v>
      </c>
      <c r="L63" s="41">
        <f t="shared" si="23"/>
        <v>0</v>
      </c>
      <c r="M63" s="366">
        <f>SUM('2(1), 2(2)'!L62+'3(1), 3(2)'!K63+'3(1), 3(2)'!L63)</f>
        <v>17.21</v>
      </c>
      <c r="N63" s="41">
        <v>17.7</v>
      </c>
      <c r="P63" s="161"/>
      <c r="Q63" s="159"/>
    </row>
    <row r="64" spans="1:17" ht="11.25" customHeight="1">
      <c r="A64" s="188" t="s">
        <v>45</v>
      </c>
      <c r="B64" s="228"/>
      <c r="C64" s="374"/>
      <c r="D64" s="374"/>
      <c r="E64" s="374"/>
      <c r="F64" s="374"/>
      <c r="G64" s="41"/>
      <c r="H64" s="374"/>
      <c r="I64" s="374"/>
      <c r="J64" s="374"/>
      <c r="K64" s="374"/>
      <c r="L64" s="374"/>
      <c r="M64" s="375"/>
      <c r="N64" s="374"/>
    </row>
    <row r="65" spans="1:14" ht="9.75" customHeight="1">
      <c r="A65" s="31">
        <v>1</v>
      </c>
      <c r="B65" s="29" t="s">
        <v>46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366">
        <f>SUM('2(1), 2(2)'!L64+'3(1), 3(2)'!K65+'3(1), 3(2)'!L65)</f>
        <v>0</v>
      </c>
      <c r="N65" s="41">
        <v>0</v>
      </c>
    </row>
    <row r="66" spans="1:14" ht="12" customHeight="1">
      <c r="A66" s="31">
        <v>2</v>
      </c>
      <c r="B66" s="29" t="s">
        <v>47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366">
        <f>SUM('2(1), 2(2)'!L65+'3(1), 3(2)'!K66+'3(1), 3(2)'!L66)</f>
        <v>0</v>
      </c>
      <c r="N66" s="41">
        <v>0</v>
      </c>
    </row>
    <row r="67" spans="1:14" ht="12" customHeight="1">
      <c r="A67" s="31">
        <v>3</v>
      </c>
      <c r="B67" s="29" t="s">
        <v>48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366">
        <f>SUM('2(1), 2(2)'!L66+'3(1), 3(2)'!K67+'3(1), 3(2)'!L67)</f>
        <v>0.4</v>
      </c>
      <c r="N67" s="41">
        <v>0.6</v>
      </c>
    </row>
    <row r="68" spans="1:14" s="48" customFormat="1" ht="8.25" customHeight="1">
      <c r="A68" s="184" t="s">
        <v>13</v>
      </c>
      <c r="B68" s="185"/>
      <c r="C68" s="41">
        <f>SUM(C65:C67)</f>
        <v>0</v>
      </c>
      <c r="D68" s="41">
        <v>0</v>
      </c>
      <c r="E68" s="41">
        <v>0</v>
      </c>
      <c r="F68" s="41">
        <f t="shared" ref="F68:L68" si="26">SUM(F65:F67)</f>
        <v>0</v>
      </c>
      <c r="G68" s="41">
        <f t="shared" si="26"/>
        <v>0</v>
      </c>
      <c r="H68" s="41">
        <f t="shared" si="26"/>
        <v>0</v>
      </c>
      <c r="I68" s="41">
        <f t="shared" si="26"/>
        <v>0</v>
      </c>
      <c r="J68" s="41">
        <v>0</v>
      </c>
      <c r="K68" s="41">
        <v>0</v>
      </c>
      <c r="L68" s="41">
        <f t="shared" si="26"/>
        <v>0</v>
      </c>
      <c r="M68" s="366">
        <f>SUM('2(1), 2(2)'!L67+'3(1), 3(2)'!K68+'3(1), 3(2)'!L68)</f>
        <v>0.4</v>
      </c>
      <c r="N68" s="41">
        <v>0.6</v>
      </c>
    </row>
    <row r="69" spans="1:14" ht="11.25" customHeight="1">
      <c r="A69" s="188" t="s">
        <v>49</v>
      </c>
      <c r="B69" s="228"/>
      <c r="C69" s="374"/>
      <c r="D69" s="374"/>
      <c r="E69" s="374"/>
      <c r="F69" s="374"/>
      <c r="G69" s="41"/>
      <c r="H69" s="374"/>
      <c r="I69" s="374"/>
      <c r="J69" s="374"/>
      <c r="K69" s="374"/>
      <c r="L69" s="374"/>
      <c r="M69" s="375"/>
      <c r="N69" s="374"/>
    </row>
    <row r="70" spans="1:14" ht="9" customHeight="1">
      <c r="A70" s="31">
        <v>1</v>
      </c>
      <c r="B70" s="29" t="s">
        <v>50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366">
        <f>'2(1), 2(2)'!N69+'3(1), 3(2)'!D70-'3(1), 3(2)'!G70</f>
        <v>0</v>
      </c>
      <c r="K70" s="41">
        <v>0</v>
      </c>
      <c r="L70" s="41">
        <v>0</v>
      </c>
      <c r="M70" s="134">
        <v>55.35</v>
      </c>
      <c r="N70" s="366">
        <v>88.31</v>
      </c>
    </row>
    <row r="71" spans="1:14" s="48" customFormat="1" ht="10.5" customHeight="1">
      <c r="A71" s="184" t="s">
        <v>13</v>
      </c>
      <c r="B71" s="185"/>
      <c r="C71" s="41">
        <v>0</v>
      </c>
      <c r="D71" s="41">
        <v>0</v>
      </c>
      <c r="E71" s="41">
        <v>0</v>
      </c>
      <c r="F71" s="41">
        <v>0</v>
      </c>
      <c r="G71" s="174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134">
        <v>55.35</v>
      </c>
      <c r="N71" s="366">
        <v>88.31</v>
      </c>
    </row>
    <row r="72" spans="1:14" ht="10.5" customHeight="1">
      <c r="A72" s="186" t="s">
        <v>153</v>
      </c>
      <c r="B72" s="187"/>
      <c r="C72" s="347"/>
      <c r="D72" s="347"/>
      <c r="E72" s="347"/>
      <c r="F72" s="347"/>
      <c r="G72" s="376"/>
      <c r="H72" s="347"/>
      <c r="I72" s="347"/>
      <c r="J72" s="347"/>
      <c r="K72" s="347"/>
      <c r="L72" s="347"/>
      <c r="M72" s="377"/>
      <c r="N72" s="347"/>
    </row>
    <row r="73" spans="1:14" ht="9.75" customHeight="1">
      <c r="A73" s="28">
        <v>1</v>
      </c>
      <c r="B73" s="13" t="str">
        <f>'2(1), 2(2)'!B72</f>
        <v>AvBGwcwc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0">
        <v>0.84</v>
      </c>
      <c r="N73" s="49">
        <v>1.1100000000000001</v>
      </c>
    </row>
    <row r="74" spans="1:14" s="48" customFormat="1" ht="11.25" customHeight="1">
      <c r="A74" s="184" t="s">
        <v>13</v>
      </c>
      <c r="B74" s="185"/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0">
        <v>0.84</v>
      </c>
      <c r="N74" s="49">
        <v>1.1100000000000001</v>
      </c>
    </row>
    <row r="75" spans="1:14" ht="12.75" customHeight="1">
      <c r="A75" s="186" t="s">
        <v>241</v>
      </c>
      <c r="B75" s="187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</row>
    <row r="76" spans="1:14" ht="12.75" customHeight="1">
      <c r="A76" s="28">
        <v>1</v>
      </c>
      <c r="B76" s="13" t="s">
        <v>240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50">
        <f>SUM('2(1), 2(2)'!M75+'3(1), 3(2)'!C76-'3(1), 3(2)'!F76)</f>
        <v>0</v>
      </c>
      <c r="J76" s="49">
        <v>0</v>
      </c>
      <c r="K76" s="50">
        <f>SUM(I76+J76)</f>
        <v>0</v>
      </c>
      <c r="L76" s="49">
        <v>0</v>
      </c>
      <c r="M76" s="50">
        <f>SUM('2(1), 2(2)'!L75+'3(1), 3(2)'!K76+'3(1), 3(2)'!L76)</f>
        <v>0</v>
      </c>
      <c r="N76" s="50">
        <f>SUM('2(1), 2(2)'!H75+'3(1), 3(2)'!M76)</f>
        <v>0</v>
      </c>
    </row>
    <row r="77" spans="1:14" ht="12" customHeight="1">
      <c r="A77" s="184" t="s">
        <v>55</v>
      </c>
      <c r="B77" s="185"/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50">
        <f>SUM('2(1), 2(2)'!M76+'3(1), 3(2)'!C77-'3(1), 3(2)'!F77)</f>
        <v>0</v>
      </c>
      <c r="J77" s="49">
        <v>0</v>
      </c>
      <c r="K77" s="50">
        <f>SUM(I77+J77)</f>
        <v>0</v>
      </c>
      <c r="L77" s="49">
        <v>0</v>
      </c>
      <c r="M77" s="50">
        <f>SUM('2(1), 2(2)'!L76+'3(1), 3(2)'!K77+'3(1), 3(2)'!L77)</f>
        <v>0</v>
      </c>
      <c r="N77" s="50">
        <f>SUM('2(1), 2(2)'!H76+'3(1), 3(2)'!M77)</f>
        <v>0</v>
      </c>
    </row>
    <row r="78" spans="1:14" ht="15.75" customHeight="1">
      <c r="A78" s="184" t="s">
        <v>154</v>
      </c>
      <c r="B78" s="185"/>
      <c r="C78" s="41">
        <v>87.4</v>
      </c>
      <c r="D78" s="41">
        <v>0</v>
      </c>
      <c r="E78" s="41">
        <v>87.4</v>
      </c>
      <c r="F78" s="41">
        <v>11.57</v>
      </c>
      <c r="G78" s="41">
        <v>0</v>
      </c>
      <c r="H78" s="41">
        <v>11.57</v>
      </c>
      <c r="I78" s="41">
        <v>16.62</v>
      </c>
      <c r="J78" s="41">
        <v>0</v>
      </c>
      <c r="K78" s="41">
        <v>16.62</v>
      </c>
      <c r="L78" s="41">
        <v>0</v>
      </c>
      <c r="M78" s="366">
        <v>76.480000000000018</v>
      </c>
      <c r="N78" s="366">
        <v>112.19</v>
      </c>
    </row>
    <row r="79" spans="1:14" ht="10.5" customHeight="1">
      <c r="A79" s="184" t="s">
        <v>155</v>
      </c>
      <c r="B79" s="185"/>
      <c r="C79" s="41">
        <v>259.56999999999994</v>
      </c>
      <c r="D79" s="41">
        <v>0</v>
      </c>
      <c r="E79" s="41">
        <v>259.56999999999994</v>
      </c>
      <c r="F79" s="41">
        <v>131.99</v>
      </c>
      <c r="G79" s="41">
        <v>0</v>
      </c>
      <c r="H79" s="41">
        <v>131.99</v>
      </c>
      <c r="I79" s="41">
        <v>127.58</v>
      </c>
      <c r="J79" s="41">
        <v>57.269999999999996</v>
      </c>
      <c r="K79" s="41">
        <v>184.85</v>
      </c>
      <c r="L79" s="41">
        <v>0</v>
      </c>
      <c r="M79" s="366">
        <v>1306.9500000000003</v>
      </c>
      <c r="N79" s="41">
        <v>1425.3700000000003</v>
      </c>
    </row>
    <row r="80" spans="1:14" ht="11.25" customHeight="1">
      <c r="A80" s="184" t="s">
        <v>250</v>
      </c>
      <c r="B80" s="185"/>
      <c r="C80" s="41">
        <v>0</v>
      </c>
      <c r="D80" s="41">
        <v>0</v>
      </c>
      <c r="E80" s="41">
        <v>0</v>
      </c>
      <c r="F80" s="41">
        <v>0</v>
      </c>
      <c r="G80" s="41">
        <v>96.42</v>
      </c>
      <c r="H80" s="41">
        <v>96.42</v>
      </c>
      <c r="I80" s="41">
        <v>431.23</v>
      </c>
      <c r="J80" s="41">
        <v>0</v>
      </c>
      <c r="K80" s="41">
        <v>431.23</v>
      </c>
      <c r="L80" s="41">
        <v>6.4399999999999995</v>
      </c>
      <c r="M80" s="41">
        <v>487.8</v>
      </c>
      <c r="N80" s="41">
        <v>528.45000000000005</v>
      </c>
    </row>
    <row r="81" spans="1:14" ht="14.25" customHeight="1">
      <c r="A81" s="184" t="s">
        <v>251</v>
      </c>
      <c r="B81" s="185"/>
      <c r="C81" s="49">
        <f t="shared" ref="C81:N81" si="27">SUM(C78:C80)</f>
        <v>346.96999999999991</v>
      </c>
      <c r="D81" s="49">
        <f t="shared" si="27"/>
        <v>0</v>
      </c>
      <c r="E81" s="49">
        <f t="shared" si="27"/>
        <v>346.96999999999991</v>
      </c>
      <c r="F81" s="49">
        <f t="shared" si="27"/>
        <v>143.56</v>
      </c>
      <c r="G81" s="49">
        <f t="shared" si="27"/>
        <v>96.42</v>
      </c>
      <c r="H81" s="49">
        <f t="shared" si="27"/>
        <v>239.98000000000002</v>
      </c>
      <c r="I81" s="49">
        <f t="shared" si="27"/>
        <v>575.43000000000006</v>
      </c>
      <c r="J81" s="49">
        <f t="shared" si="27"/>
        <v>57.269999999999996</v>
      </c>
      <c r="K81" s="49">
        <f t="shared" si="27"/>
        <v>632.70000000000005</v>
      </c>
      <c r="L81" s="49">
        <f t="shared" si="27"/>
        <v>6.4399999999999995</v>
      </c>
      <c r="M81" s="50">
        <f t="shared" si="27"/>
        <v>1871.2300000000002</v>
      </c>
      <c r="N81" s="50">
        <f t="shared" si="27"/>
        <v>2066.0100000000002</v>
      </c>
    </row>
    <row r="82" spans="1:14" hidden="1"/>
    <row r="83" spans="1:14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</row>
    <row r="86" spans="1:14">
      <c r="J86" s="167" t="s">
        <v>271</v>
      </c>
      <c r="K86" s="167"/>
    </row>
    <row r="87" spans="1:14">
      <c r="J87" s="167" t="s">
        <v>272</v>
      </c>
      <c r="K87" s="167"/>
    </row>
  </sheetData>
  <mergeCells count="49">
    <mergeCell ref="L41:L43"/>
    <mergeCell ref="L3:L5"/>
    <mergeCell ref="A1:A6"/>
    <mergeCell ref="N40:N43"/>
    <mergeCell ref="M41:M43"/>
    <mergeCell ref="C39:N39"/>
    <mergeCell ref="C40:M40"/>
    <mergeCell ref="C41:K41"/>
    <mergeCell ref="C42:E42"/>
    <mergeCell ref="F42:H42"/>
    <mergeCell ref="I42:K42"/>
    <mergeCell ref="C1:N1"/>
    <mergeCell ref="C2:M2"/>
    <mergeCell ref="N2:N5"/>
    <mergeCell ref="M3:M5"/>
    <mergeCell ref="C4:E4"/>
    <mergeCell ref="F4:H4"/>
    <mergeCell ref="I4:K4"/>
    <mergeCell ref="C3:K3"/>
    <mergeCell ref="A7:B7"/>
    <mergeCell ref="B1:B6"/>
    <mergeCell ref="A11:B11"/>
    <mergeCell ref="A12:B12"/>
    <mergeCell ref="A15:B15"/>
    <mergeCell ref="A16:B16"/>
    <mergeCell ref="A17:B17"/>
    <mergeCell ref="A38:B38"/>
    <mergeCell ref="A45:B45"/>
    <mergeCell ref="A50:B50"/>
    <mergeCell ref="A52:B52"/>
    <mergeCell ref="A40:A44"/>
    <mergeCell ref="B40:B44"/>
    <mergeCell ref="A55:B55"/>
    <mergeCell ref="A59:B59"/>
    <mergeCell ref="A63:B63"/>
    <mergeCell ref="A64:B64"/>
    <mergeCell ref="A68:B68"/>
    <mergeCell ref="A56:B56"/>
    <mergeCell ref="A69:B69"/>
    <mergeCell ref="A71:B71"/>
    <mergeCell ref="A72:B72"/>
    <mergeCell ref="A74:B74"/>
    <mergeCell ref="A75:B75"/>
    <mergeCell ref="A83:N83"/>
    <mergeCell ref="A81:B81"/>
    <mergeCell ref="A77:B77"/>
    <mergeCell ref="A78:B78"/>
    <mergeCell ref="A79:B79"/>
    <mergeCell ref="A80:B80"/>
  </mergeCells>
  <pageMargins left="0.9" right="0.3" top="0.5" bottom="0.5" header="0.3" footer="0.3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opLeftCell="A52" zoomScale="115" zoomScaleNormal="115" workbookViewId="0">
      <selection activeCell="B37" sqref="B37:B40"/>
    </sheetView>
  </sheetViews>
  <sheetFormatPr defaultRowHeight="12.75"/>
  <cols>
    <col min="1" max="1" width="6.28515625" style="51" customWidth="1"/>
    <col min="2" max="2" width="28.28515625" style="51" customWidth="1"/>
    <col min="3" max="3" width="9.7109375" style="51" customWidth="1"/>
    <col min="4" max="4" width="9.5703125" style="51" customWidth="1"/>
    <col min="5" max="5" width="10.28515625" style="51" customWidth="1"/>
    <col min="6" max="6" width="10.42578125" style="51" customWidth="1"/>
    <col min="7" max="7" width="8.85546875" style="51" customWidth="1"/>
    <col min="8" max="8" width="6" style="51" customWidth="1"/>
    <col min="9" max="9" width="6.140625" style="51" customWidth="1"/>
    <col min="10" max="10" width="8.85546875" style="51" customWidth="1"/>
    <col min="11" max="12" width="7.140625" style="51" customWidth="1"/>
    <col min="13" max="13" width="9.7109375" style="51" customWidth="1"/>
    <col min="14" max="14" width="7" style="51" customWidth="1"/>
    <col min="15" max="15" width="10.28515625" style="51" customWidth="1"/>
    <col min="16" max="16384" width="9.140625" style="51"/>
  </cols>
  <sheetData>
    <row r="1" spans="1:15" ht="19.5" customHeight="1">
      <c r="A1" s="207" t="s">
        <v>0</v>
      </c>
      <c r="B1" s="215" t="s">
        <v>1</v>
      </c>
      <c r="C1" s="209" t="s">
        <v>183</v>
      </c>
      <c r="D1" s="218"/>
      <c r="E1" s="218"/>
      <c r="F1" s="219"/>
      <c r="G1" s="209" t="s">
        <v>184</v>
      </c>
      <c r="H1" s="218"/>
      <c r="I1" s="218"/>
      <c r="J1" s="219"/>
      <c r="K1" s="209" t="s">
        <v>185</v>
      </c>
      <c r="L1" s="218"/>
      <c r="M1" s="218"/>
      <c r="N1" s="218"/>
      <c r="O1" s="219"/>
    </row>
    <row r="2" spans="1:15" ht="24.75" customHeight="1">
      <c r="A2" s="232"/>
      <c r="B2" s="216"/>
      <c r="C2" s="207" t="s">
        <v>186</v>
      </c>
      <c r="D2" s="207" t="s">
        <v>187</v>
      </c>
      <c r="E2" s="207" t="s">
        <v>188</v>
      </c>
      <c r="F2" s="207" t="s">
        <v>189</v>
      </c>
      <c r="G2" s="207" t="s">
        <v>190</v>
      </c>
      <c r="H2" s="207" t="s">
        <v>191</v>
      </c>
      <c r="I2" s="207" t="s">
        <v>192</v>
      </c>
      <c r="J2" s="207" t="s">
        <v>193</v>
      </c>
      <c r="K2" s="222" t="s">
        <v>194</v>
      </c>
      <c r="L2" s="242"/>
      <c r="M2" s="207" t="s">
        <v>195</v>
      </c>
      <c r="N2" s="207" t="s">
        <v>66</v>
      </c>
      <c r="O2" s="207" t="s">
        <v>196</v>
      </c>
    </row>
    <row r="3" spans="1:15" ht="43.5" customHeight="1">
      <c r="A3" s="232"/>
      <c r="B3" s="216"/>
      <c r="C3" s="208"/>
      <c r="D3" s="208"/>
      <c r="E3" s="208"/>
      <c r="F3" s="208"/>
      <c r="G3" s="208"/>
      <c r="H3" s="208"/>
      <c r="I3" s="208"/>
      <c r="J3" s="208"/>
      <c r="K3" s="5" t="s">
        <v>64</v>
      </c>
      <c r="L3" s="5" t="s">
        <v>65</v>
      </c>
      <c r="M3" s="208"/>
      <c r="N3" s="208"/>
      <c r="O3" s="208"/>
    </row>
    <row r="4" spans="1:15">
      <c r="A4" s="208"/>
      <c r="B4" s="217"/>
      <c r="C4" s="21">
        <v>48</v>
      </c>
      <c r="D4" s="21">
        <v>49</v>
      </c>
      <c r="E4" s="21">
        <v>50</v>
      </c>
      <c r="F4" s="21">
        <v>51</v>
      </c>
      <c r="G4" s="21">
        <v>52</v>
      </c>
      <c r="H4" s="21">
        <v>53</v>
      </c>
      <c r="I4" s="21">
        <v>54</v>
      </c>
      <c r="J4" s="21">
        <v>55</v>
      </c>
      <c r="K4" s="21">
        <v>56</v>
      </c>
      <c r="L4" s="21">
        <v>57</v>
      </c>
      <c r="M4" s="21">
        <v>58</v>
      </c>
      <c r="N4" s="21">
        <v>59</v>
      </c>
      <c r="O4" s="21">
        <v>60</v>
      </c>
    </row>
    <row r="5" spans="1:15" ht="15" customHeight="1">
      <c r="A5" s="191" t="s">
        <v>10</v>
      </c>
      <c r="B5" s="192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1.25" customHeight="1">
      <c r="A6" s="21">
        <v>1</v>
      </c>
      <c r="B6" s="39" t="s">
        <v>11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1.04</v>
      </c>
      <c r="M6" s="111">
        <v>0</v>
      </c>
      <c r="N6" s="107">
        <v>0</v>
      </c>
      <c r="O6" s="107">
        <v>0</v>
      </c>
    </row>
    <row r="7" spans="1:15" ht="12.75" customHeight="1">
      <c r="A7" s="21">
        <v>2</v>
      </c>
      <c r="B7" s="39" t="s">
        <v>12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12">
        <v>0</v>
      </c>
      <c r="N7" s="107">
        <v>0</v>
      </c>
      <c r="O7" s="107">
        <v>0</v>
      </c>
    </row>
    <row r="8" spans="1:15" s="103" customFormat="1" ht="12" customHeight="1">
      <c r="A8" s="101">
        <v>3</v>
      </c>
      <c r="B8" s="106" t="str">
        <f>'2(1), 2(2)'!B10</f>
        <v>Dwjcyi Av`k© ‡K›`ªxq `» Drcv`bKvix mt mt wjt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2">
        <v>0</v>
      </c>
      <c r="N8" s="113">
        <v>0</v>
      </c>
      <c r="O8" s="113">
        <v>0</v>
      </c>
    </row>
    <row r="9" spans="1:15" s="52" customFormat="1" ht="12.75" customHeight="1">
      <c r="A9" s="230" t="s">
        <v>13</v>
      </c>
      <c r="B9" s="231"/>
      <c r="C9" s="114">
        <f>SUM(C6+C7)</f>
        <v>0</v>
      </c>
      <c r="D9" s="114">
        <f t="shared" ref="D9:O9" si="0">SUM(D6+D7)</f>
        <v>0</v>
      </c>
      <c r="E9" s="114">
        <f t="shared" si="0"/>
        <v>0</v>
      </c>
      <c r="F9" s="114">
        <v>0</v>
      </c>
      <c r="G9" s="114">
        <f t="shared" ref="G9" si="1">SUM(G6+G7)</f>
        <v>0</v>
      </c>
      <c r="H9" s="114">
        <f t="shared" si="0"/>
        <v>0</v>
      </c>
      <c r="I9" s="114">
        <f t="shared" si="0"/>
        <v>0</v>
      </c>
      <c r="J9" s="114">
        <f t="shared" si="0"/>
        <v>0</v>
      </c>
      <c r="K9" s="114">
        <f t="shared" si="0"/>
        <v>0</v>
      </c>
      <c r="L9" s="114">
        <v>0</v>
      </c>
      <c r="M9" s="114">
        <v>0</v>
      </c>
      <c r="N9" s="114">
        <f t="shared" si="0"/>
        <v>0</v>
      </c>
      <c r="O9" s="114">
        <f t="shared" si="0"/>
        <v>0</v>
      </c>
    </row>
    <row r="10" spans="1:15" ht="10.5" customHeight="1">
      <c r="A10" s="191" t="s">
        <v>14</v>
      </c>
      <c r="B10" s="19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 ht="11.25" customHeight="1">
      <c r="A11" s="21">
        <v>1</v>
      </c>
      <c r="B11" s="39" t="s">
        <v>15</v>
      </c>
      <c r="C11" s="107">
        <v>660.81</v>
      </c>
      <c r="D11" s="154">
        <v>3322.03</v>
      </c>
      <c r="E11" s="107">
        <v>2969.18</v>
      </c>
      <c r="F11" s="108">
        <v>352.85</v>
      </c>
      <c r="G11" s="107">
        <v>186.97</v>
      </c>
      <c r="H11" s="107">
        <v>32.270000000000003</v>
      </c>
      <c r="I11" s="107">
        <v>0</v>
      </c>
      <c r="J11" s="107">
        <v>230.24</v>
      </c>
      <c r="K11" s="107">
        <v>0.64</v>
      </c>
      <c r="L11" s="107">
        <v>0.64</v>
      </c>
      <c r="M11" s="111">
        <v>28.13</v>
      </c>
      <c r="N11" s="107">
        <v>0.86</v>
      </c>
      <c r="O11" s="111">
        <f>SUM(L11:N11)</f>
        <v>29.63</v>
      </c>
    </row>
    <row r="12" spans="1:15" ht="11.25" customHeight="1">
      <c r="A12" s="47">
        <v>2</v>
      </c>
      <c r="B12" s="43" t="s">
        <v>236</v>
      </c>
      <c r="C12" s="107">
        <v>108.17</v>
      </c>
      <c r="D12" s="155">
        <v>113.65</v>
      </c>
      <c r="E12" s="107">
        <v>35.270000000000003</v>
      </c>
      <c r="F12" s="107">
        <v>78.38</v>
      </c>
      <c r="G12" s="107">
        <v>122.21</v>
      </c>
      <c r="H12" s="107">
        <v>0</v>
      </c>
      <c r="I12" s="107">
        <v>0</v>
      </c>
      <c r="J12" s="107">
        <v>122.21</v>
      </c>
      <c r="K12" s="107">
        <v>0.24</v>
      </c>
      <c r="L12" s="107">
        <v>0.24</v>
      </c>
      <c r="M12" s="111">
        <v>48.69</v>
      </c>
      <c r="N12" s="107">
        <v>9.4700000000000006</v>
      </c>
      <c r="O12" s="107">
        <f>SUM(L12:N12)</f>
        <v>58.4</v>
      </c>
    </row>
    <row r="13" spans="1:15" s="52" customFormat="1" ht="13.5" customHeight="1">
      <c r="A13" s="193" t="s">
        <v>13</v>
      </c>
      <c r="B13" s="229"/>
      <c r="C13" s="114">
        <f>C11+C12</f>
        <v>768.9799999999999</v>
      </c>
      <c r="D13" s="353">
        <f>SUM(D11:D12)</f>
        <v>3435.6800000000003</v>
      </c>
      <c r="E13" s="114">
        <f>SUM(E11:E12)</f>
        <v>3004.45</v>
      </c>
      <c r="F13" s="114">
        <f>SUM(F11+F12)</f>
        <v>431.23</v>
      </c>
      <c r="G13" s="114">
        <f t="shared" ref="G13:N14" si="2">SUM(G11+G12)</f>
        <v>309.18</v>
      </c>
      <c r="H13" s="114">
        <f t="shared" si="2"/>
        <v>32.270000000000003</v>
      </c>
      <c r="I13" s="114">
        <f t="shared" si="2"/>
        <v>0</v>
      </c>
      <c r="J13" s="114">
        <f t="shared" si="2"/>
        <v>352.45</v>
      </c>
      <c r="K13" s="114">
        <f t="shared" si="2"/>
        <v>0.88</v>
      </c>
      <c r="L13" s="114">
        <f t="shared" ref="L13:L14" si="3">SUM(L11+L12)</f>
        <v>0.88</v>
      </c>
      <c r="M13" s="114">
        <f t="shared" si="2"/>
        <v>76.819999999999993</v>
      </c>
      <c r="N13" s="114">
        <f t="shared" si="2"/>
        <v>10.33</v>
      </c>
      <c r="O13" s="114">
        <f>SUM(L13:N13)</f>
        <v>88.029999999999987</v>
      </c>
    </row>
    <row r="14" spans="1:15" s="52" customFormat="1" ht="18.75" customHeight="1">
      <c r="A14" s="193" t="s">
        <v>252</v>
      </c>
      <c r="B14" s="229"/>
      <c r="C14" s="114">
        <f>C12+C13</f>
        <v>877.14999999999986</v>
      </c>
      <c r="D14" s="353">
        <f>SUM(D12:D13)</f>
        <v>3549.3300000000004</v>
      </c>
      <c r="E14" s="114">
        <f>SUM(E12:E13)</f>
        <v>3039.72</v>
      </c>
      <c r="F14" s="114">
        <f>SUM(F12+F13)</f>
        <v>509.61</v>
      </c>
      <c r="G14" s="114">
        <f t="shared" si="2"/>
        <v>431.39</v>
      </c>
      <c r="H14" s="114">
        <f t="shared" si="2"/>
        <v>32.270000000000003</v>
      </c>
      <c r="I14" s="114">
        <f t="shared" si="2"/>
        <v>0</v>
      </c>
      <c r="J14" s="114">
        <f t="shared" si="2"/>
        <v>474.65999999999997</v>
      </c>
      <c r="K14" s="114">
        <f t="shared" si="2"/>
        <v>1.1200000000000001</v>
      </c>
      <c r="L14" s="114">
        <f t="shared" si="3"/>
        <v>1.1200000000000001</v>
      </c>
      <c r="M14" s="114">
        <f t="shared" si="2"/>
        <v>125.50999999999999</v>
      </c>
      <c r="N14" s="114">
        <f t="shared" si="2"/>
        <v>19.8</v>
      </c>
      <c r="O14" s="114">
        <f>SUM(L14:N14)</f>
        <v>146.43</v>
      </c>
    </row>
    <row r="15" spans="1:15" ht="14.25" customHeight="1">
      <c r="A15" s="191" t="s">
        <v>16</v>
      </c>
      <c r="B15" s="192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 ht="13.5" customHeight="1">
      <c r="A16" s="21">
        <v>1</v>
      </c>
      <c r="B16" s="39" t="s">
        <v>17</v>
      </c>
      <c r="C16" s="21">
        <v>0</v>
      </c>
      <c r="D16" s="107">
        <v>0</v>
      </c>
      <c r="E16" s="107">
        <v>0</v>
      </c>
      <c r="F16" s="134">
        <v>0</v>
      </c>
      <c r="G16" s="107">
        <v>0</v>
      </c>
      <c r="H16" s="107">
        <v>0</v>
      </c>
      <c r="I16" s="107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07">
        <f t="shared" ref="O16:O36" si="4">SUM(L16:N16)</f>
        <v>0</v>
      </c>
    </row>
    <row r="17" spans="1:15" ht="13.5" customHeight="1">
      <c r="A17" s="21">
        <v>2</v>
      </c>
      <c r="B17" s="39" t="s">
        <v>18</v>
      </c>
      <c r="C17" s="21">
        <v>3.13</v>
      </c>
      <c r="D17" s="107">
        <v>0</v>
      </c>
      <c r="E17" s="107">
        <v>0</v>
      </c>
      <c r="F17" s="134">
        <v>3.13</v>
      </c>
      <c r="G17" s="21">
        <v>3.13</v>
      </c>
      <c r="H17" s="107">
        <v>0</v>
      </c>
      <c r="I17" s="107">
        <v>0</v>
      </c>
      <c r="J17" s="134">
        <v>3.13</v>
      </c>
      <c r="K17" s="134">
        <v>0</v>
      </c>
      <c r="L17" s="134">
        <v>0</v>
      </c>
      <c r="M17" s="134">
        <v>3.13</v>
      </c>
      <c r="N17" s="134">
        <v>0.65</v>
      </c>
      <c r="O17" s="111">
        <f t="shared" si="4"/>
        <v>3.78</v>
      </c>
    </row>
    <row r="18" spans="1:15" ht="13.5" customHeight="1">
      <c r="A18" s="21">
        <v>3</v>
      </c>
      <c r="B18" s="39" t="s">
        <v>19</v>
      </c>
      <c r="C18" s="21"/>
      <c r="D18" s="107">
        <v>0</v>
      </c>
      <c r="E18" s="107">
        <f>D18+F18</f>
        <v>0</v>
      </c>
      <c r="F18" s="134">
        <v>0</v>
      </c>
      <c r="G18" s="21"/>
      <c r="H18" s="107">
        <v>0</v>
      </c>
      <c r="I18" s="107">
        <f>H18+J18</f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07">
        <f t="shared" si="4"/>
        <v>0</v>
      </c>
    </row>
    <row r="19" spans="1:15" ht="13.5" customHeight="1">
      <c r="A19" s="21">
        <v>5</v>
      </c>
      <c r="B19" s="39" t="s">
        <v>34</v>
      </c>
      <c r="C19" s="21">
        <v>0</v>
      </c>
      <c r="D19" s="107">
        <v>0</v>
      </c>
      <c r="E19" s="107">
        <f>D19+F19</f>
        <v>0</v>
      </c>
      <c r="F19" s="134">
        <v>0</v>
      </c>
      <c r="G19" s="21">
        <v>0</v>
      </c>
      <c r="H19" s="107">
        <v>0</v>
      </c>
      <c r="I19" s="107">
        <f>H19+J19</f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07">
        <f t="shared" si="4"/>
        <v>0</v>
      </c>
    </row>
    <row r="20" spans="1:15" ht="14.25" customHeight="1">
      <c r="A20" s="21">
        <v>6</v>
      </c>
      <c r="B20" s="39" t="s">
        <v>20</v>
      </c>
      <c r="C20" s="21">
        <v>0</v>
      </c>
      <c r="D20" s="107">
        <v>0</v>
      </c>
      <c r="E20" s="107">
        <f>D20+F20</f>
        <v>0</v>
      </c>
      <c r="F20" s="134">
        <v>0</v>
      </c>
      <c r="G20" s="21">
        <v>0</v>
      </c>
      <c r="H20" s="107">
        <v>0</v>
      </c>
      <c r="I20" s="107">
        <f>H20+J20</f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07">
        <f t="shared" si="4"/>
        <v>0</v>
      </c>
    </row>
    <row r="21" spans="1:15" ht="13.5" customHeight="1">
      <c r="A21" s="21">
        <v>7</v>
      </c>
      <c r="B21" s="39" t="s">
        <v>21</v>
      </c>
      <c r="C21" s="21">
        <v>0</v>
      </c>
      <c r="D21" s="107">
        <v>0</v>
      </c>
      <c r="E21" s="107">
        <f>D21+F21</f>
        <v>0</v>
      </c>
      <c r="F21" s="134">
        <v>0</v>
      </c>
      <c r="G21" s="21">
        <v>0</v>
      </c>
      <c r="H21" s="107">
        <v>0</v>
      </c>
      <c r="I21" s="107">
        <f>H21+J21</f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07">
        <f t="shared" si="4"/>
        <v>0</v>
      </c>
    </row>
    <row r="22" spans="1:15" ht="14.25" customHeight="1">
      <c r="A22" s="21">
        <v>8</v>
      </c>
      <c r="B22" s="44" t="s">
        <v>22</v>
      </c>
      <c r="C22" s="21">
        <v>0</v>
      </c>
      <c r="D22" s="107">
        <v>0</v>
      </c>
      <c r="E22" s="107">
        <v>0</v>
      </c>
      <c r="F22" s="134">
        <v>0</v>
      </c>
      <c r="G22" s="21">
        <v>0</v>
      </c>
      <c r="H22" s="107">
        <v>0</v>
      </c>
      <c r="I22" s="107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11">
        <f t="shared" si="4"/>
        <v>0</v>
      </c>
    </row>
    <row r="23" spans="1:15" ht="24.75" customHeight="1">
      <c r="A23" s="27">
        <v>9</v>
      </c>
      <c r="B23" s="42" t="s">
        <v>137</v>
      </c>
      <c r="C23" s="21">
        <v>13</v>
      </c>
      <c r="D23" s="107">
        <v>1</v>
      </c>
      <c r="E23" s="107">
        <v>2</v>
      </c>
      <c r="F23" s="134">
        <v>12</v>
      </c>
      <c r="G23" s="21">
        <v>13</v>
      </c>
      <c r="H23" s="107">
        <v>1</v>
      </c>
      <c r="I23" s="107">
        <v>2</v>
      </c>
      <c r="J23" s="134">
        <v>12</v>
      </c>
      <c r="K23" s="134">
        <v>0</v>
      </c>
      <c r="L23" s="134">
        <v>0</v>
      </c>
      <c r="M23" s="134">
        <v>0</v>
      </c>
      <c r="N23" s="134">
        <v>0</v>
      </c>
      <c r="O23" s="111">
        <f t="shared" si="4"/>
        <v>0</v>
      </c>
    </row>
    <row r="24" spans="1:15" ht="15" customHeight="1">
      <c r="A24" s="21">
        <v>11</v>
      </c>
      <c r="B24" s="39" t="s">
        <v>23</v>
      </c>
      <c r="C24" s="21">
        <v>0</v>
      </c>
      <c r="D24" s="107">
        <v>0</v>
      </c>
      <c r="E24" s="107">
        <v>0</v>
      </c>
      <c r="F24" s="134">
        <v>0</v>
      </c>
      <c r="G24" s="21">
        <v>0</v>
      </c>
      <c r="H24" s="107">
        <v>0</v>
      </c>
      <c r="I24" s="107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07">
        <f t="shared" si="4"/>
        <v>0</v>
      </c>
    </row>
    <row r="25" spans="1:15" ht="14.25" customHeight="1">
      <c r="A25" s="21">
        <v>12</v>
      </c>
      <c r="B25" s="39" t="s">
        <v>24</v>
      </c>
      <c r="C25" s="21">
        <v>0</v>
      </c>
      <c r="D25" s="107">
        <v>0</v>
      </c>
      <c r="E25" s="107">
        <v>0</v>
      </c>
      <c r="F25" s="134">
        <v>0</v>
      </c>
      <c r="G25" s="21">
        <v>0</v>
      </c>
      <c r="H25" s="107">
        <v>0</v>
      </c>
      <c r="I25" s="107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07">
        <f t="shared" si="4"/>
        <v>0</v>
      </c>
    </row>
    <row r="26" spans="1:15" ht="14.25" customHeight="1">
      <c r="A26" s="21">
        <v>13</v>
      </c>
      <c r="B26" s="39" t="s">
        <v>237</v>
      </c>
      <c r="C26" s="21">
        <v>0</v>
      </c>
      <c r="D26" s="107">
        <v>0</v>
      </c>
      <c r="E26" s="107">
        <v>0</v>
      </c>
      <c r="F26" s="134">
        <v>0</v>
      </c>
      <c r="G26" s="21">
        <v>0</v>
      </c>
      <c r="H26" s="107">
        <v>0</v>
      </c>
      <c r="I26" s="107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07">
        <f t="shared" si="4"/>
        <v>0</v>
      </c>
    </row>
    <row r="27" spans="1:15" ht="14.25" customHeight="1">
      <c r="A27" s="21">
        <v>14</v>
      </c>
      <c r="B27" s="39" t="s">
        <v>25</v>
      </c>
      <c r="C27" s="21">
        <v>0</v>
      </c>
      <c r="D27" s="107">
        <v>0</v>
      </c>
      <c r="E27" s="107">
        <v>0</v>
      </c>
      <c r="F27" s="134">
        <v>0</v>
      </c>
      <c r="G27" s="21">
        <v>0</v>
      </c>
      <c r="H27" s="107">
        <v>0</v>
      </c>
      <c r="I27" s="107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07">
        <f t="shared" si="4"/>
        <v>0</v>
      </c>
    </row>
    <row r="28" spans="1:15" ht="14.25">
      <c r="A28" s="21">
        <v>15</v>
      </c>
      <c r="B28" s="39" t="s">
        <v>26</v>
      </c>
      <c r="C28" s="21">
        <v>0</v>
      </c>
      <c r="D28" s="107">
        <v>0</v>
      </c>
      <c r="E28" s="107">
        <v>0</v>
      </c>
      <c r="F28" s="134">
        <v>0</v>
      </c>
      <c r="G28" s="21">
        <v>0</v>
      </c>
      <c r="H28" s="107">
        <v>0</v>
      </c>
      <c r="I28" s="107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11">
        <f t="shared" si="4"/>
        <v>0</v>
      </c>
    </row>
    <row r="29" spans="1:15" ht="15" customHeight="1">
      <c r="A29" s="21">
        <v>17</v>
      </c>
      <c r="B29" s="39" t="s">
        <v>28</v>
      </c>
      <c r="C29" s="21">
        <v>122.44</v>
      </c>
      <c r="D29" s="107">
        <v>12.12</v>
      </c>
      <c r="E29" s="107">
        <v>13.97</v>
      </c>
      <c r="F29" s="134">
        <v>120.59</v>
      </c>
      <c r="G29" s="21">
        <v>122.44</v>
      </c>
      <c r="H29" s="107">
        <v>12.12</v>
      </c>
      <c r="I29" s="107">
        <v>13.97</v>
      </c>
      <c r="J29" s="134">
        <v>120.59</v>
      </c>
      <c r="K29" s="134">
        <v>0</v>
      </c>
      <c r="L29" s="134">
        <v>0</v>
      </c>
      <c r="M29" s="134">
        <v>9.6999999999999993</v>
      </c>
      <c r="N29" s="134">
        <v>23.87</v>
      </c>
      <c r="O29" s="111">
        <f t="shared" si="4"/>
        <v>33.57</v>
      </c>
    </row>
    <row r="30" spans="1:15" ht="15" customHeight="1">
      <c r="A30" s="21">
        <v>20</v>
      </c>
      <c r="B30" s="39" t="s">
        <v>29</v>
      </c>
      <c r="C30" s="21">
        <v>13</v>
      </c>
      <c r="D30" s="107">
        <v>1</v>
      </c>
      <c r="E30" s="107">
        <v>2</v>
      </c>
      <c r="F30" s="134">
        <v>12</v>
      </c>
      <c r="G30" s="21">
        <v>13</v>
      </c>
      <c r="H30" s="107">
        <v>1</v>
      </c>
      <c r="I30" s="107">
        <v>2</v>
      </c>
      <c r="J30" s="134">
        <v>12</v>
      </c>
      <c r="K30" s="134">
        <v>0</v>
      </c>
      <c r="L30" s="134">
        <v>0</v>
      </c>
      <c r="M30" s="134">
        <v>0</v>
      </c>
      <c r="N30" s="134">
        <v>0</v>
      </c>
      <c r="O30" s="111">
        <f t="shared" si="4"/>
        <v>0</v>
      </c>
    </row>
    <row r="31" spans="1:15" ht="14.25" customHeight="1">
      <c r="A31" s="21">
        <v>21</v>
      </c>
      <c r="B31" s="39" t="s">
        <v>30</v>
      </c>
      <c r="C31" s="21">
        <v>0.4</v>
      </c>
      <c r="D31" s="107">
        <v>0</v>
      </c>
      <c r="E31" s="107">
        <v>0</v>
      </c>
      <c r="F31" s="134">
        <v>0.4</v>
      </c>
      <c r="G31" s="21">
        <v>0.4</v>
      </c>
      <c r="H31" s="107">
        <v>0</v>
      </c>
      <c r="I31" s="107">
        <v>0</v>
      </c>
      <c r="J31" s="134">
        <v>0.4</v>
      </c>
      <c r="K31" s="134">
        <v>0</v>
      </c>
      <c r="L31" s="134">
        <v>0</v>
      </c>
      <c r="M31" s="134">
        <v>0</v>
      </c>
      <c r="N31" s="134">
        <v>1</v>
      </c>
      <c r="O31" s="107">
        <f t="shared" si="4"/>
        <v>1</v>
      </c>
    </row>
    <row r="32" spans="1:15" ht="14.25">
      <c r="A32" s="21">
        <v>22</v>
      </c>
      <c r="B32" s="39" t="s">
        <v>31</v>
      </c>
      <c r="C32" s="21">
        <v>477.12</v>
      </c>
      <c r="D32" s="107">
        <v>112.18</v>
      </c>
      <c r="E32" s="107">
        <v>166.36</v>
      </c>
      <c r="F32" s="134">
        <v>422.94</v>
      </c>
      <c r="G32" s="21">
        <v>477.12</v>
      </c>
      <c r="H32" s="107">
        <v>112.18</v>
      </c>
      <c r="I32" s="107">
        <v>166.36</v>
      </c>
      <c r="J32" s="134">
        <v>422.94</v>
      </c>
      <c r="K32" s="134">
        <v>17.05</v>
      </c>
      <c r="L32" s="134">
        <v>17.05</v>
      </c>
      <c r="M32" s="140">
        <v>0</v>
      </c>
      <c r="N32" s="134">
        <v>0</v>
      </c>
      <c r="O32" s="111">
        <f t="shared" si="4"/>
        <v>17.05</v>
      </c>
    </row>
    <row r="33" spans="1:15" ht="14.25" customHeight="1">
      <c r="A33" s="21">
        <v>25</v>
      </c>
      <c r="B33" s="39" t="s">
        <v>32</v>
      </c>
      <c r="C33" s="21">
        <v>248.23</v>
      </c>
      <c r="D33" s="107">
        <v>12.04</v>
      </c>
      <c r="E33" s="107">
        <v>12.38</v>
      </c>
      <c r="F33" s="134">
        <v>247.89</v>
      </c>
      <c r="G33" s="21">
        <v>248.23</v>
      </c>
      <c r="H33" s="107">
        <v>12.04</v>
      </c>
      <c r="I33" s="107">
        <v>12.38</v>
      </c>
      <c r="J33" s="134">
        <v>247.89</v>
      </c>
      <c r="K33" s="134">
        <v>0</v>
      </c>
      <c r="L33" s="134">
        <v>0</v>
      </c>
      <c r="M33" s="134">
        <v>0</v>
      </c>
      <c r="N33" s="134">
        <v>0</v>
      </c>
      <c r="O33" s="111">
        <f t="shared" si="4"/>
        <v>0</v>
      </c>
    </row>
    <row r="34" spans="1:15" ht="14.25" customHeight="1">
      <c r="A34" s="21">
        <v>27</v>
      </c>
      <c r="B34" s="39" t="str">
        <f>'3(1), 3(2)'!B36</f>
        <v>ÿz`ª e¨e&amp;mvqx mgevq mwgwZ wj:</v>
      </c>
      <c r="C34" s="21">
        <v>12.02</v>
      </c>
      <c r="D34" s="107">
        <v>2.12</v>
      </c>
      <c r="E34" s="107">
        <v>2.86</v>
      </c>
      <c r="F34" s="136">
        <v>11.28</v>
      </c>
      <c r="G34" s="21">
        <v>12.02</v>
      </c>
      <c r="H34" s="107">
        <v>2.12</v>
      </c>
      <c r="I34" s="107">
        <v>2.86</v>
      </c>
      <c r="J34" s="136">
        <v>11.28</v>
      </c>
      <c r="K34" s="134">
        <v>0</v>
      </c>
      <c r="L34" s="134">
        <v>0</v>
      </c>
      <c r="M34" s="134">
        <v>0</v>
      </c>
      <c r="N34" s="134">
        <v>0</v>
      </c>
      <c r="O34" s="107">
        <f t="shared" si="4"/>
        <v>0</v>
      </c>
    </row>
    <row r="35" spans="1:15" ht="14.25" customHeight="1">
      <c r="A35" s="21">
        <v>32</v>
      </c>
      <c r="B35" s="39" t="s">
        <v>33</v>
      </c>
      <c r="C35" s="21">
        <v>0.66</v>
      </c>
      <c r="D35" s="107">
        <v>0</v>
      </c>
      <c r="E35" s="107">
        <v>0</v>
      </c>
      <c r="F35" s="134">
        <v>0.66</v>
      </c>
      <c r="G35" s="21">
        <v>0.66</v>
      </c>
      <c r="H35" s="107">
        <v>0</v>
      </c>
      <c r="I35" s="107">
        <v>0</v>
      </c>
      <c r="J35" s="134">
        <v>0.66</v>
      </c>
      <c r="K35" s="136">
        <v>0</v>
      </c>
      <c r="L35" s="136">
        <v>0</v>
      </c>
      <c r="M35" s="136">
        <v>0</v>
      </c>
      <c r="N35" s="136">
        <v>0</v>
      </c>
      <c r="O35" s="107">
        <f t="shared" si="4"/>
        <v>0</v>
      </c>
    </row>
    <row r="36" spans="1:15" s="52" customFormat="1" ht="17.25" customHeight="1">
      <c r="A36" s="193" t="s">
        <v>13</v>
      </c>
      <c r="B36" s="229"/>
      <c r="C36" s="168">
        <f>SUM(C16:C35)</f>
        <v>890</v>
      </c>
      <c r="D36" s="169">
        <f>SUM(D16:D35)</f>
        <v>140.46</v>
      </c>
      <c r="E36" s="169">
        <f t="shared" ref="E36" si="5">SUM(E16:E35)</f>
        <v>199.57000000000002</v>
      </c>
      <c r="F36" s="170">
        <v>830.89</v>
      </c>
      <c r="G36" s="168">
        <f>SUM(G16:G35)</f>
        <v>890</v>
      </c>
      <c r="H36" s="169">
        <f>SUM(H16:H35)</f>
        <v>140.46</v>
      </c>
      <c r="I36" s="169">
        <f t="shared" ref="I36" si="6">SUM(I16:I35)</f>
        <v>199.57000000000002</v>
      </c>
      <c r="J36" s="170">
        <v>830.89</v>
      </c>
      <c r="K36" s="147">
        <v>17.05</v>
      </c>
      <c r="L36" s="147">
        <v>17.05</v>
      </c>
      <c r="M36" s="147">
        <v>12.83</v>
      </c>
      <c r="N36" s="147">
        <f t="shared" ref="N36" si="7">N35+N34+N33+N32+N31+N30+N29+N28+N27+N26+N25+N24+N23+N22+N21+N20+N19+N18+N17+N16</f>
        <v>25.52</v>
      </c>
      <c r="O36" s="169">
        <f t="shared" si="4"/>
        <v>55.400000000000006</v>
      </c>
    </row>
    <row r="37" spans="1:15" ht="12.75" customHeight="1">
      <c r="A37" s="201" t="s">
        <v>0</v>
      </c>
      <c r="B37" s="204" t="s">
        <v>1</v>
      </c>
      <c r="C37" s="245" t="s">
        <v>183</v>
      </c>
      <c r="D37" s="246"/>
      <c r="E37" s="246"/>
      <c r="F37" s="246"/>
      <c r="G37" s="246"/>
      <c r="H37" s="246"/>
      <c r="I37" s="246"/>
      <c r="J37" s="247"/>
      <c r="K37" s="245" t="s">
        <v>185</v>
      </c>
      <c r="L37" s="246"/>
      <c r="M37" s="246"/>
      <c r="N37" s="246"/>
      <c r="O37" s="247"/>
    </row>
    <row r="38" spans="1:15" ht="12" customHeight="1">
      <c r="A38" s="202"/>
      <c r="B38" s="205"/>
      <c r="C38" s="240" t="s">
        <v>186</v>
      </c>
      <c r="D38" s="240" t="s">
        <v>187</v>
      </c>
      <c r="E38" s="240" t="s">
        <v>188</v>
      </c>
      <c r="F38" s="248" t="s">
        <v>189</v>
      </c>
      <c r="G38" s="240" t="s">
        <v>190</v>
      </c>
      <c r="H38" s="240" t="s">
        <v>191</v>
      </c>
      <c r="I38" s="240" t="s">
        <v>192</v>
      </c>
      <c r="J38" s="240" t="s">
        <v>193</v>
      </c>
      <c r="K38" s="243" t="s">
        <v>194</v>
      </c>
      <c r="L38" s="244"/>
      <c r="M38" s="240" t="s">
        <v>195</v>
      </c>
      <c r="N38" s="240" t="s">
        <v>66</v>
      </c>
      <c r="O38" s="240" t="s">
        <v>196</v>
      </c>
    </row>
    <row r="39" spans="1:15" ht="31.5" customHeight="1">
      <c r="A39" s="202"/>
      <c r="B39" s="205"/>
      <c r="C39" s="241"/>
      <c r="D39" s="241"/>
      <c r="E39" s="241"/>
      <c r="F39" s="249"/>
      <c r="G39" s="241"/>
      <c r="H39" s="241"/>
      <c r="I39" s="241"/>
      <c r="J39" s="241"/>
      <c r="K39" s="115" t="s">
        <v>64</v>
      </c>
      <c r="L39" s="115" t="s">
        <v>65</v>
      </c>
      <c r="M39" s="241"/>
      <c r="N39" s="241"/>
      <c r="O39" s="241"/>
    </row>
    <row r="40" spans="1:15" ht="7.5" customHeight="1">
      <c r="A40" s="203"/>
      <c r="B40" s="206"/>
      <c r="C40" s="107">
        <v>48</v>
      </c>
      <c r="D40" s="107">
        <v>49</v>
      </c>
      <c r="E40" s="107">
        <v>50</v>
      </c>
      <c r="F40" s="107">
        <v>51</v>
      </c>
      <c r="G40" s="107">
        <v>52</v>
      </c>
      <c r="H40" s="107">
        <v>53</v>
      </c>
      <c r="I40" s="107">
        <v>54</v>
      </c>
      <c r="J40" s="107">
        <v>55</v>
      </c>
      <c r="K40" s="107">
        <v>56</v>
      </c>
      <c r="L40" s="107">
        <v>57</v>
      </c>
      <c r="M40" s="107">
        <v>58</v>
      </c>
      <c r="N40" s="107">
        <v>59</v>
      </c>
      <c r="O40" s="107">
        <v>60</v>
      </c>
    </row>
    <row r="41" spans="1:15" ht="9.75" customHeight="1">
      <c r="A41" s="188" t="s">
        <v>35</v>
      </c>
      <c r="B41" s="18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</row>
    <row r="42" spans="1:15" ht="12" customHeight="1">
      <c r="A42" s="31">
        <v>1</v>
      </c>
      <c r="B42" s="29" t="s">
        <v>36</v>
      </c>
      <c r="C42" s="134">
        <v>134.97999999999999</v>
      </c>
      <c r="D42" s="134">
        <v>134.97999999999999</v>
      </c>
      <c r="E42" s="134">
        <v>89.42</v>
      </c>
      <c r="F42" s="134">
        <v>45.56</v>
      </c>
      <c r="G42" s="72">
        <v>0</v>
      </c>
      <c r="H42" s="72">
        <v>0</v>
      </c>
      <c r="I42" s="72">
        <v>0</v>
      </c>
      <c r="J42" s="80">
        <f t="shared" ref="J42:J45" si="8">+G42+H42-I42</f>
        <v>0</v>
      </c>
      <c r="K42" s="80">
        <v>0</v>
      </c>
      <c r="L42" s="72">
        <v>0</v>
      </c>
      <c r="M42" s="72">
        <v>0</v>
      </c>
      <c r="N42" s="80">
        <v>0</v>
      </c>
      <c r="O42" s="80">
        <f t="shared" ref="O42:O45" si="9">+L42+M42+N42</f>
        <v>0</v>
      </c>
    </row>
    <row r="43" spans="1:15" ht="14.25" customHeight="1">
      <c r="A43" s="31">
        <v>2</v>
      </c>
      <c r="B43" s="29" t="s">
        <v>37</v>
      </c>
      <c r="C43" s="134">
        <v>10.95</v>
      </c>
      <c r="D43" s="134">
        <v>10.95</v>
      </c>
      <c r="E43" s="134">
        <v>7.31</v>
      </c>
      <c r="F43" s="134">
        <v>3.64</v>
      </c>
      <c r="G43" s="72">
        <v>0</v>
      </c>
      <c r="H43" s="72">
        <v>0</v>
      </c>
      <c r="I43" s="72">
        <v>0</v>
      </c>
      <c r="J43" s="80">
        <f t="shared" si="8"/>
        <v>0</v>
      </c>
      <c r="K43" s="80">
        <v>0</v>
      </c>
      <c r="L43" s="72">
        <v>0</v>
      </c>
      <c r="M43" s="72">
        <v>0</v>
      </c>
      <c r="N43" s="80">
        <v>0</v>
      </c>
      <c r="O43" s="80">
        <f t="shared" si="9"/>
        <v>0</v>
      </c>
    </row>
    <row r="44" spans="1:15" ht="14.25" customHeight="1">
      <c r="A44" s="31">
        <v>3</v>
      </c>
      <c r="B44" s="29" t="s">
        <v>38</v>
      </c>
      <c r="C44" s="134">
        <v>14.2</v>
      </c>
      <c r="D44" s="134">
        <v>14.2</v>
      </c>
      <c r="E44" s="134">
        <v>4.4000000000000004</v>
      </c>
      <c r="F44" s="134">
        <v>9.8000000000000007</v>
      </c>
      <c r="G44" s="72">
        <v>0</v>
      </c>
      <c r="H44" s="72">
        <v>0</v>
      </c>
      <c r="I44" s="72">
        <v>0</v>
      </c>
      <c r="J44" s="80">
        <f t="shared" si="8"/>
        <v>0</v>
      </c>
      <c r="K44" s="80">
        <v>0</v>
      </c>
      <c r="L44" s="72">
        <v>0</v>
      </c>
      <c r="M44" s="72">
        <v>0</v>
      </c>
      <c r="N44" s="80">
        <v>0</v>
      </c>
      <c r="O44" s="80">
        <f t="shared" si="9"/>
        <v>0</v>
      </c>
    </row>
    <row r="45" spans="1:15" ht="12.75" customHeight="1">
      <c r="A45" s="16">
        <v>4</v>
      </c>
      <c r="B45" s="354" t="s">
        <v>39</v>
      </c>
      <c r="C45" s="134">
        <v>99.44</v>
      </c>
      <c r="D45" s="134">
        <v>99.44</v>
      </c>
      <c r="E45" s="134">
        <v>30.96</v>
      </c>
      <c r="F45" s="134">
        <v>68.48</v>
      </c>
      <c r="G45" s="355">
        <v>0</v>
      </c>
      <c r="H45" s="355">
        <v>0</v>
      </c>
      <c r="I45" s="355">
        <v>0</v>
      </c>
      <c r="J45" s="356">
        <f t="shared" si="8"/>
        <v>0</v>
      </c>
      <c r="K45" s="356"/>
      <c r="L45" s="355">
        <v>0</v>
      </c>
      <c r="M45" s="355">
        <v>0</v>
      </c>
      <c r="N45" s="356">
        <v>0</v>
      </c>
      <c r="O45" s="356">
        <f t="shared" si="9"/>
        <v>0</v>
      </c>
    </row>
    <row r="46" spans="1:15" s="52" customFormat="1" ht="14.25">
      <c r="A46" s="184" t="s">
        <v>13</v>
      </c>
      <c r="B46" s="185"/>
      <c r="C46" s="134">
        <f>SUM(C42:C45)</f>
        <v>259.56999999999994</v>
      </c>
      <c r="D46" s="134">
        <f>SUM(D42:D45)</f>
        <v>259.56999999999994</v>
      </c>
      <c r="E46" s="134">
        <f>SUM(E42:E45)</f>
        <v>132.09</v>
      </c>
      <c r="F46" s="134">
        <f>SUM(F42:F45)</f>
        <v>127.48</v>
      </c>
      <c r="G46" s="357">
        <v>0</v>
      </c>
      <c r="H46" s="357">
        <f t="shared" ref="H46:O46" si="10">SUM(H42:H45)</f>
        <v>0</v>
      </c>
      <c r="I46" s="357">
        <f t="shared" si="10"/>
        <v>0</v>
      </c>
      <c r="J46" s="357">
        <f t="shared" si="10"/>
        <v>0</v>
      </c>
      <c r="K46" s="357">
        <f t="shared" si="10"/>
        <v>0</v>
      </c>
      <c r="L46" s="357">
        <f t="shared" si="10"/>
        <v>0</v>
      </c>
      <c r="M46" s="357">
        <v>0</v>
      </c>
      <c r="N46" s="357">
        <v>0</v>
      </c>
      <c r="O46" s="357">
        <f t="shared" si="10"/>
        <v>0</v>
      </c>
    </row>
    <row r="47" spans="1:15">
      <c r="A47" s="52"/>
      <c r="B47" s="358" t="s">
        <v>244</v>
      </c>
      <c r="C47" s="359">
        <f>SUM(F36+C46)</f>
        <v>1090.46</v>
      </c>
      <c r="D47" s="359">
        <f t="shared" ref="D47" si="11">SUM(D36+D46)</f>
        <v>400.03</v>
      </c>
      <c r="E47" s="359">
        <v>331.66</v>
      </c>
      <c r="F47" s="359">
        <v>958.37</v>
      </c>
      <c r="G47" s="359">
        <v>0</v>
      </c>
      <c r="H47" s="359">
        <v>0</v>
      </c>
      <c r="I47" s="359">
        <v>0</v>
      </c>
      <c r="J47" s="359">
        <v>0</v>
      </c>
      <c r="K47" s="359">
        <v>0</v>
      </c>
      <c r="L47" s="359">
        <v>0</v>
      </c>
      <c r="M47" s="359">
        <v>0</v>
      </c>
      <c r="N47" s="359">
        <v>0</v>
      </c>
      <c r="O47" s="359">
        <v>0</v>
      </c>
    </row>
    <row r="48" spans="1:15" ht="12.75" customHeight="1">
      <c r="A48" s="186" t="s">
        <v>41</v>
      </c>
      <c r="B48" s="19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1"/>
    </row>
    <row r="49" spans="1:16" ht="10.5" customHeight="1">
      <c r="A49" s="16">
        <v>1</v>
      </c>
      <c r="B49" s="354" t="s">
        <v>27</v>
      </c>
      <c r="C49" s="114">
        <v>0</v>
      </c>
      <c r="D49" s="114">
        <v>0</v>
      </c>
      <c r="E49" s="114">
        <v>0</v>
      </c>
      <c r="F49" s="114">
        <f>C49+D49-E49</f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</row>
    <row r="50" spans="1:16" ht="12" customHeight="1">
      <c r="A50" s="16">
        <v>2</v>
      </c>
      <c r="B50" s="354" t="s">
        <v>40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</row>
    <row r="51" spans="1:16" s="52" customFormat="1" ht="14.25">
      <c r="A51" s="184" t="s">
        <v>13</v>
      </c>
      <c r="B51" s="185"/>
      <c r="C51" s="114">
        <f>SUM(C49+C50)</f>
        <v>0</v>
      </c>
      <c r="D51" s="114">
        <f t="shared" ref="D51:M51" si="12">SUM(D49+D50)</f>
        <v>0</v>
      </c>
      <c r="E51" s="114">
        <f t="shared" si="12"/>
        <v>0</v>
      </c>
      <c r="F51" s="114">
        <f t="shared" si="12"/>
        <v>0</v>
      </c>
      <c r="G51" s="114">
        <f t="shared" si="12"/>
        <v>0</v>
      </c>
      <c r="H51" s="114">
        <f t="shared" si="12"/>
        <v>0</v>
      </c>
      <c r="I51" s="114">
        <f t="shared" si="12"/>
        <v>0</v>
      </c>
      <c r="J51" s="114">
        <f t="shared" si="12"/>
        <v>0</v>
      </c>
      <c r="K51" s="114">
        <f t="shared" si="12"/>
        <v>0</v>
      </c>
      <c r="L51" s="114">
        <f t="shared" si="12"/>
        <v>0</v>
      </c>
      <c r="M51" s="114">
        <f t="shared" si="12"/>
        <v>0</v>
      </c>
      <c r="N51" s="114">
        <v>0</v>
      </c>
      <c r="O51" s="114">
        <v>0</v>
      </c>
    </row>
    <row r="52" spans="1:16" s="52" customFormat="1" ht="14.25">
      <c r="A52" s="186" t="str">
        <f>'3(1), 3(2)'!A56:B56</f>
        <v>Avi wW G</v>
      </c>
      <c r="B52" s="19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</row>
    <row r="53" spans="1:16" s="52" customFormat="1" ht="14.25">
      <c r="A53" s="175">
        <v>1</v>
      </c>
      <c r="B53" s="182" t="str">
        <f>'3(1), 3(2)'!B57</f>
        <v>mvwe©K MÖvg Dbœqb</v>
      </c>
      <c r="C53" s="114">
        <v>0</v>
      </c>
      <c r="D53" s="114">
        <v>0</v>
      </c>
      <c r="E53" s="114">
        <v>0</v>
      </c>
      <c r="F53" s="114">
        <f t="shared" ref="F53:F54" si="13">SUM(C53+D53-E53)</f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362">
        <v>0</v>
      </c>
      <c r="N53" s="114">
        <v>0</v>
      </c>
      <c r="O53" s="114">
        <v>0</v>
      </c>
    </row>
    <row r="54" spans="1:16" s="52" customFormat="1" ht="14.25">
      <c r="A54" s="175"/>
      <c r="B54" s="182" t="s">
        <v>55</v>
      </c>
      <c r="C54" s="114">
        <v>0</v>
      </c>
      <c r="D54" s="114">
        <v>0</v>
      </c>
      <c r="E54" s="114">
        <v>0</v>
      </c>
      <c r="F54" s="114">
        <f t="shared" si="13"/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362">
        <v>0</v>
      </c>
      <c r="N54" s="114">
        <v>0</v>
      </c>
      <c r="O54" s="114">
        <v>0</v>
      </c>
    </row>
    <row r="55" spans="1:16" ht="14.25">
      <c r="A55" s="186" t="s">
        <v>42</v>
      </c>
      <c r="B55" s="19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1"/>
    </row>
    <row r="56" spans="1:16" ht="14.25">
      <c r="A56" s="16">
        <v>1</v>
      </c>
      <c r="B56" s="354" t="s">
        <v>43</v>
      </c>
      <c r="C56" s="114">
        <v>39.200000000000003</v>
      </c>
      <c r="D56" s="114">
        <v>28.19</v>
      </c>
      <c r="E56" s="114">
        <v>11.57</v>
      </c>
      <c r="F56" s="114">
        <v>16.62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</row>
    <row r="57" spans="1:16" ht="14.25">
      <c r="A57" s="16">
        <v>2</v>
      </c>
      <c r="B57" s="354" t="s">
        <v>44</v>
      </c>
      <c r="C57" s="114">
        <v>48.2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</row>
    <row r="58" spans="1:16" ht="14.25">
      <c r="A58" s="16">
        <v>3</v>
      </c>
      <c r="B58" s="354" t="s">
        <v>152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</row>
    <row r="59" spans="1:16" s="52" customFormat="1" ht="14.25">
      <c r="A59" s="184" t="s">
        <v>13</v>
      </c>
      <c r="B59" s="185"/>
      <c r="C59" s="114">
        <v>87.4</v>
      </c>
      <c r="D59" s="114">
        <v>28.19</v>
      </c>
      <c r="E59" s="114">
        <v>11.57</v>
      </c>
      <c r="F59" s="114">
        <v>16.62</v>
      </c>
      <c r="G59" s="114">
        <f t="shared" ref="G59:M59" si="14">SUM(G56:G58)</f>
        <v>0</v>
      </c>
      <c r="H59" s="114">
        <f t="shared" si="14"/>
        <v>0</v>
      </c>
      <c r="I59" s="114">
        <f t="shared" si="14"/>
        <v>0</v>
      </c>
      <c r="J59" s="114">
        <f t="shared" si="14"/>
        <v>0</v>
      </c>
      <c r="K59" s="114">
        <f t="shared" si="14"/>
        <v>0</v>
      </c>
      <c r="L59" s="114">
        <f t="shared" si="14"/>
        <v>0</v>
      </c>
      <c r="M59" s="114">
        <f t="shared" si="14"/>
        <v>0</v>
      </c>
      <c r="N59" s="114">
        <v>0</v>
      </c>
      <c r="O59" s="114">
        <v>0</v>
      </c>
    </row>
    <row r="60" spans="1:16" ht="14.25">
      <c r="A60" s="186" t="s">
        <v>45</v>
      </c>
      <c r="B60" s="19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1"/>
    </row>
    <row r="61" spans="1:16" ht="12" customHeight="1">
      <c r="A61" s="16">
        <v>1</v>
      </c>
      <c r="B61" s="354" t="s">
        <v>46</v>
      </c>
      <c r="C61" s="355">
        <v>0</v>
      </c>
      <c r="D61" s="355">
        <v>0</v>
      </c>
      <c r="E61" s="355">
        <v>0</v>
      </c>
      <c r="F61" s="356">
        <f t="shared" ref="F61:F63" si="15">+C61+D61-E61</f>
        <v>0</v>
      </c>
      <c r="G61" s="355">
        <v>0</v>
      </c>
      <c r="H61" s="355">
        <v>0</v>
      </c>
      <c r="I61" s="355">
        <v>0</v>
      </c>
      <c r="J61" s="356">
        <f t="shared" ref="J61:J63" si="16">+G61+H61-I61</f>
        <v>0</v>
      </c>
      <c r="K61" s="356">
        <v>0</v>
      </c>
      <c r="L61" s="363">
        <v>0</v>
      </c>
      <c r="M61" s="355">
        <v>0</v>
      </c>
      <c r="N61" s="356">
        <v>0</v>
      </c>
      <c r="O61" s="356">
        <v>0</v>
      </c>
    </row>
    <row r="62" spans="1:16" ht="12.75" customHeight="1">
      <c r="A62" s="16">
        <v>2</v>
      </c>
      <c r="B62" s="354" t="s">
        <v>47</v>
      </c>
      <c r="C62" s="355">
        <v>0</v>
      </c>
      <c r="D62" s="355">
        <v>0</v>
      </c>
      <c r="E62" s="355">
        <v>0</v>
      </c>
      <c r="F62" s="356">
        <f t="shared" si="15"/>
        <v>0</v>
      </c>
      <c r="G62" s="355">
        <v>0</v>
      </c>
      <c r="H62" s="355">
        <v>0</v>
      </c>
      <c r="I62" s="355">
        <v>0</v>
      </c>
      <c r="J62" s="356">
        <f t="shared" si="16"/>
        <v>0</v>
      </c>
      <c r="K62" s="356">
        <v>0</v>
      </c>
      <c r="L62" s="355">
        <v>0</v>
      </c>
      <c r="M62" s="355">
        <v>0</v>
      </c>
      <c r="N62" s="356">
        <v>0</v>
      </c>
      <c r="O62" s="356">
        <v>0</v>
      </c>
      <c r="P62" s="51">
        <v>0</v>
      </c>
    </row>
    <row r="63" spans="1:16" ht="12.75" customHeight="1">
      <c r="A63" s="16">
        <v>3</v>
      </c>
      <c r="B63" s="354" t="s">
        <v>48</v>
      </c>
      <c r="C63" s="355">
        <v>0</v>
      </c>
      <c r="D63" s="355">
        <v>0</v>
      </c>
      <c r="E63" s="355">
        <v>0</v>
      </c>
      <c r="F63" s="356">
        <f t="shared" si="15"/>
        <v>0</v>
      </c>
      <c r="G63" s="355">
        <v>0</v>
      </c>
      <c r="H63" s="355">
        <v>0</v>
      </c>
      <c r="I63" s="355">
        <v>0</v>
      </c>
      <c r="J63" s="356">
        <f t="shared" si="16"/>
        <v>0</v>
      </c>
      <c r="K63" s="356">
        <v>0</v>
      </c>
      <c r="L63" s="355"/>
      <c r="M63" s="355">
        <v>0</v>
      </c>
      <c r="N63" s="356">
        <v>0</v>
      </c>
      <c r="O63" s="356">
        <f t="shared" ref="O63" si="17">+L63+M63+N63</f>
        <v>0</v>
      </c>
    </row>
    <row r="64" spans="1:16" s="52" customFormat="1" ht="12.75" customHeight="1">
      <c r="A64" s="184" t="s">
        <v>13</v>
      </c>
      <c r="B64" s="185"/>
      <c r="C64" s="116">
        <f>SUM(C61:C63)</f>
        <v>0</v>
      </c>
      <c r="D64" s="116">
        <f t="shared" ref="D64:O64" si="18">SUM(D61:D63)</f>
        <v>0</v>
      </c>
      <c r="E64" s="116">
        <f t="shared" si="18"/>
        <v>0</v>
      </c>
      <c r="F64" s="116">
        <f t="shared" si="18"/>
        <v>0</v>
      </c>
      <c r="G64" s="116">
        <v>0</v>
      </c>
      <c r="H64" s="116">
        <f t="shared" si="18"/>
        <v>0</v>
      </c>
      <c r="I64" s="116">
        <f t="shared" si="18"/>
        <v>0</v>
      </c>
      <c r="J64" s="116">
        <f t="shared" si="18"/>
        <v>0</v>
      </c>
      <c r="K64" s="116">
        <v>0</v>
      </c>
      <c r="L64" s="116">
        <f t="shared" si="18"/>
        <v>0</v>
      </c>
      <c r="M64" s="116">
        <v>0</v>
      </c>
      <c r="N64" s="116">
        <f t="shared" si="18"/>
        <v>0</v>
      </c>
      <c r="O64" s="116">
        <f t="shared" si="18"/>
        <v>0</v>
      </c>
    </row>
    <row r="65" spans="1:15" ht="13.5" customHeight="1">
      <c r="A65" s="186" t="s">
        <v>49</v>
      </c>
      <c r="B65" s="19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1"/>
    </row>
    <row r="66" spans="1:15" ht="12.75" customHeight="1">
      <c r="A66" s="16">
        <v>1</v>
      </c>
      <c r="B66" s="354" t="s">
        <v>50</v>
      </c>
      <c r="C66" s="363">
        <v>0</v>
      </c>
      <c r="D66" s="355">
        <v>0</v>
      </c>
      <c r="E66" s="355">
        <v>0</v>
      </c>
      <c r="F66" s="356">
        <f t="shared" ref="F66:F67" si="19">+C66+D66-E66</f>
        <v>0</v>
      </c>
      <c r="G66" s="355">
        <v>0</v>
      </c>
      <c r="H66" s="355">
        <v>0</v>
      </c>
      <c r="I66" s="355">
        <v>0</v>
      </c>
      <c r="J66" s="356">
        <v>0</v>
      </c>
      <c r="K66" s="356">
        <v>0</v>
      </c>
      <c r="L66" s="355">
        <v>0</v>
      </c>
      <c r="M66" s="355">
        <v>0</v>
      </c>
      <c r="N66" s="356">
        <v>0</v>
      </c>
      <c r="O66" s="356">
        <v>0</v>
      </c>
    </row>
    <row r="67" spans="1:15" s="52" customFormat="1" ht="13.5" customHeight="1">
      <c r="A67" s="184" t="s">
        <v>13</v>
      </c>
      <c r="B67" s="185"/>
      <c r="C67" s="363">
        <v>0</v>
      </c>
      <c r="D67" s="117">
        <v>0</v>
      </c>
      <c r="E67" s="117">
        <v>0</v>
      </c>
      <c r="F67" s="356">
        <f t="shared" si="19"/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355">
        <v>0</v>
      </c>
      <c r="N67" s="356">
        <v>0</v>
      </c>
      <c r="O67" s="356">
        <v>0</v>
      </c>
    </row>
    <row r="68" spans="1:15" ht="14.25">
      <c r="A68" s="186" t="s">
        <v>153</v>
      </c>
      <c r="B68" s="187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</row>
    <row r="69" spans="1:15" ht="12" customHeight="1">
      <c r="A69" s="171">
        <v>1</v>
      </c>
      <c r="B69" s="178" t="str">
        <f>'2(1), 2(2)'!B72</f>
        <v>AvBGwcwc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</row>
    <row r="70" spans="1:15" s="52" customFormat="1" ht="8.25" customHeight="1">
      <c r="A70" s="184" t="s">
        <v>13</v>
      </c>
      <c r="B70" s="185"/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</row>
    <row r="71" spans="1:15" ht="11.25" customHeight="1">
      <c r="A71" s="186" t="s">
        <v>241</v>
      </c>
      <c r="B71" s="187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1:15" ht="12" customHeight="1">
      <c r="A72" s="171">
        <v>1</v>
      </c>
      <c r="B72" s="178" t="s">
        <v>240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</row>
    <row r="73" spans="1:15" ht="9.75" customHeight="1">
      <c r="A73" s="184" t="s">
        <v>55</v>
      </c>
      <c r="B73" s="185"/>
      <c r="C73" s="114">
        <v>87.4</v>
      </c>
      <c r="D73" s="114">
        <v>28.19</v>
      </c>
      <c r="E73" s="114">
        <v>11.57</v>
      </c>
      <c r="F73" s="114">
        <v>16.62</v>
      </c>
      <c r="G73" s="114">
        <f t="shared" ref="G73:M73" si="20">SUM(G70:G72)</f>
        <v>0</v>
      </c>
      <c r="H73" s="114">
        <f t="shared" si="20"/>
        <v>0</v>
      </c>
      <c r="I73" s="114">
        <f t="shared" si="20"/>
        <v>0</v>
      </c>
      <c r="J73" s="114">
        <f t="shared" si="20"/>
        <v>0</v>
      </c>
      <c r="K73" s="114">
        <f t="shared" si="20"/>
        <v>0</v>
      </c>
      <c r="L73" s="114">
        <f t="shared" si="20"/>
        <v>0</v>
      </c>
      <c r="M73" s="114">
        <f t="shared" si="20"/>
        <v>0</v>
      </c>
      <c r="N73" s="114">
        <v>0</v>
      </c>
      <c r="O73" s="114">
        <v>0</v>
      </c>
    </row>
    <row r="74" spans="1:15" ht="10.5" customHeight="1">
      <c r="A74" s="184" t="s">
        <v>154</v>
      </c>
      <c r="B74" s="185"/>
      <c r="C74" s="114">
        <v>87.4</v>
      </c>
      <c r="D74" s="114">
        <v>28.19</v>
      </c>
      <c r="E74" s="114">
        <v>11.57</v>
      </c>
      <c r="F74" s="114">
        <v>16.62</v>
      </c>
      <c r="G74" s="114">
        <f t="shared" ref="G74:M74" si="21">SUM(G71:G73)</f>
        <v>0</v>
      </c>
      <c r="H74" s="114">
        <f t="shared" si="21"/>
        <v>0</v>
      </c>
      <c r="I74" s="114">
        <f t="shared" si="21"/>
        <v>0</v>
      </c>
      <c r="J74" s="114">
        <f t="shared" si="21"/>
        <v>0</v>
      </c>
      <c r="K74" s="114">
        <f t="shared" si="21"/>
        <v>0</v>
      </c>
      <c r="L74" s="114">
        <f t="shared" si="21"/>
        <v>0</v>
      </c>
      <c r="M74" s="114">
        <f t="shared" si="21"/>
        <v>0</v>
      </c>
      <c r="N74" s="114">
        <v>0</v>
      </c>
      <c r="O74" s="114">
        <v>0</v>
      </c>
    </row>
    <row r="75" spans="1:15" ht="15" customHeight="1">
      <c r="A75" s="184" t="s">
        <v>155</v>
      </c>
      <c r="B75" s="185"/>
      <c r="C75" s="41">
        <v>1149.57</v>
      </c>
      <c r="D75" s="41">
        <v>400.03</v>
      </c>
      <c r="E75" s="41">
        <v>331.66</v>
      </c>
      <c r="F75" s="41">
        <v>958.37</v>
      </c>
      <c r="G75" s="41">
        <v>890</v>
      </c>
      <c r="H75" s="41">
        <v>140.46</v>
      </c>
      <c r="I75" s="41">
        <v>199.57000000000002</v>
      </c>
      <c r="J75" s="41">
        <v>830.89</v>
      </c>
      <c r="K75" s="41">
        <v>17.05</v>
      </c>
      <c r="L75" s="41">
        <v>17.05</v>
      </c>
      <c r="M75" s="41">
        <v>12.83</v>
      </c>
      <c r="N75" s="41">
        <v>25.52</v>
      </c>
      <c r="O75" s="41">
        <v>55.400000000000006</v>
      </c>
    </row>
    <row r="76" spans="1:15" s="85" customFormat="1" ht="12.75" customHeight="1">
      <c r="A76" s="175"/>
      <c r="B76" s="176" t="s">
        <v>253</v>
      </c>
      <c r="C76" s="362">
        <v>768.9799999999999</v>
      </c>
      <c r="D76" s="362">
        <v>3435.6800000000003</v>
      </c>
      <c r="E76" s="362">
        <v>3004.45</v>
      </c>
      <c r="F76" s="362">
        <v>431.23</v>
      </c>
      <c r="G76" s="362">
        <v>309.18</v>
      </c>
      <c r="H76" s="362">
        <v>32.270000000000003</v>
      </c>
      <c r="I76" s="362">
        <v>0</v>
      </c>
      <c r="J76" s="362">
        <v>352.45</v>
      </c>
      <c r="K76" s="362">
        <v>0.88</v>
      </c>
      <c r="L76" s="362">
        <v>0.88</v>
      </c>
      <c r="M76" s="362">
        <v>76.819999999999993</v>
      </c>
      <c r="N76" s="362">
        <v>10.33</v>
      </c>
      <c r="O76" s="362">
        <v>88.029999999999987</v>
      </c>
    </row>
    <row r="77" spans="1:15" ht="12" customHeight="1">
      <c r="A77" s="184" t="s">
        <v>254</v>
      </c>
      <c r="B77" s="185"/>
      <c r="C77" s="362">
        <f t="shared" ref="C77:O77" si="22">SUM(C74:C76)</f>
        <v>2005.9499999999998</v>
      </c>
      <c r="D77" s="362">
        <f t="shared" si="22"/>
        <v>3863.9</v>
      </c>
      <c r="E77" s="362">
        <f t="shared" si="22"/>
        <v>3347.68</v>
      </c>
      <c r="F77" s="362">
        <f t="shared" si="22"/>
        <v>1406.22</v>
      </c>
      <c r="G77" s="362">
        <f t="shared" si="22"/>
        <v>1199.18</v>
      </c>
      <c r="H77" s="362">
        <f t="shared" si="22"/>
        <v>172.73000000000002</v>
      </c>
      <c r="I77" s="362">
        <f t="shared" si="22"/>
        <v>199.57000000000002</v>
      </c>
      <c r="J77" s="362">
        <f t="shared" si="22"/>
        <v>1183.3399999999999</v>
      </c>
      <c r="K77" s="362">
        <f t="shared" si="22"/>
        <v>17.93</v>
      </c>
      <c r="L77" s="362">
        <f t="shared" si="22"/>
        <v>17.93</v>
      </c>
      <c r="M77" s="362">
        <f t="shared" si="22"/>
        <v>89.649999999999991</v>
      </c>
      <c r="N77" s="362">
        <f t="shared" si="22"/>
        <v>35.85</v>
      </c>
      <c r="O77" s="362">
        <f t="shared" si="22"/>
        <v>143.43</v>
      </c>
    </row>
    <row r="78" spans="1:15" hidden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>
      <c r="A79" s="365"/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</row>
    <row r="82" spans="11:12">
      <c r="K82" s="165" t="s">
        <v>271</v>
      </c>
      <c r="L82" s="165"/>
    </row>
    <row r="83" spans="11:12">
      <c r="K83" s="165" t="s">
        <v>272</v>
      </c>
      <c r="L83" s="165"/>
    </row>
  </sheetData>
  <mergeCells count="59">
    <mergeCell ref="M38:M39"/>
    <mergeCell ref="A37:A40"/>
    <mergeCell ref="C38:C39"/>
    <mergeCell ref="D38:D39"/>
    <mergeCell ref="E38:E39"/>
    <mergeCell ref="F38:F39"/>
    <mergeCell ref="B37:B40"/>
    <mergeCell ref="C37:J37"/>
    <mergeCell ref="J38:J39"/>
    <mergeCell ref="G38:G39"/>
    <mergeCell ref="H38:H39"/>
    <mergeCell ref="I38:I39"/>
    <mergeCell ref="A1:A4"/>
    <mergeCell ref="C2:C3"/>
    <mergeCell ref="D2:D3"/>
    <mergeCell ref="E2:E3"/>
    <mergeCell ref="F2:F3"/>
    <mergeCell ref="N38:N39"/>
    <mergeCell ref="B1:B4"/>
    <mergeCell ref="C1:F1"/>
    <mergeCell ref="G1:J1"/>
    <mergeCell ref="J2:J3"/>
    <mergeCell ref="K2:L2"/>
    <mergeCell ref="K1:O1"/>
    <mergeCell ref="O2:O3"/>
    <mergeCell ref="K38:L38"/>
    <mergeCell ref="K37:O37"/>
    <mergeCell ref="O38:O39"/>
    <mergeCell ref="M2:M3"/>
    <mergeCell ref="N2:N3"/>
    <mergeCell ref="H2:H3"/>
    <mergeCell ref="I2:I3"/>
    <mergeCell ref="G2:G3"/>
    <mergeCell ref="A5:B5"/>
    <mergeCell ref="A9:B9"/>
    <mergeCell ref="A10:B10"/>
    <mergeCell ref="A13:B13"/>
    <mergeCell ref="A14:B14"/>
    <mergeCell ref="A15:B15"/>
    <mergeCell ref="A36:B36"/>
    <mergeCell ref="A41:B41"/>
    <mergeCell ref="A46:B46"/>
    <mergeCell ref="A48:B48"/>
    <mergeCell ref="A51:B51"/>
    <mergeCell ref="A55:B55"/>
    <mergeCell ref="A59:B59"/>
    <mergeCell ref="A60:B60"/>
    <mergeCell ref="A64:B64"/>
    <mergeCell ref="A52:B52"/>
    <mergeCell ref="A65:B65"/>
    <mergeCell ref="A67:B67"/>
    <mergeCell ref="A68:B68"/>
    <mergeCell ref="A70:B70"/>
    <mergeCell ref="A71:B71"/>
    <mergeCell ref="A79:O79"/>
    <mergeCell ref="A73:B73"/>
    <mergeCell ref="A74:B74"/>
    <mergeCell ref="A75:B75"/>
    <mergeCell ref="A77:B77"/>
  </mergeCells>
  <pageMargins left="0.9" right="0.3" top="0.5" bottom="0.5" header="0.05" footer="0.3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topLeftCell="A28" zoomScale="85" zoomScaleNormal="85" workbookViewId="0">
      <selection activeCell="L82" sqref="L82:M83"/>
    </sheetView>
  </sheetViews>
  <sheetFormatPr defaultRowHeight="14.25"/>
  <cols>
    <col min="1" max="1" width="5.140625" style="8" customWidth="1"/>
    <col min="2" max="2" width="30.42578125" style="8" customWidth="1"/>
    <col min="3" max="3" width="7.85546875" style="8" customWidth="1"/>
    <col min="4" max="4" width="7.7109375" style="8" customWidth="1"/>
    <col min="5" max="5" width="9.85546875" style="8" customWidth="1"/>
    <col min="6" max="6" width="8.42578125" style="8" customWidth="1"/>
    <col min="7" max="7" width="8.7109375" style="8" customWidth="1"/>
    <col min="8" max="8" width="9.5703125" style="8" customWidth="1"/>
    <col min="9" max="9" width="8.42578125" style="8" customWidth="1"/>
    <col min="10" max="10" width="7.85546875" style="8" customWidth="1"/>
    <col min="11" max="11" width="9" style="8" customWidth="1"/>
    <col min="12" max="12" width="8.5703125" style="8" customWidth="1"/>
    <col min="13" max="13" width="7.28515625" style="8" customWidth="1"/>
    <col min="14" max="14" width="9.140625" style="8" customWidth="1"/>
    <col min="15" max="15" width="7.42578125" style="8" customWidth="1"/>
    <col min="16" max="16" width="8" style="8" customWidth="1"/>
    <col min="17" max="16384" width="9.140625" style="8"/>
  </cols>
  <sheetData>
    <row r="1" spans="1:17" ht="15.75" customHeight="1">
      <c r="A1" s="207" t="s">
        <v>0</v>
      </c>
      <c r="B1" s="215" t="s">
        <v>1</v>
      </c>
      <c r="C1" s="252" t="s">
        <v>197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4"/>
    </row>
    <row r="2" spans="1:17" ht="19.5" customHeight="1">
      <c r="A2" s="232"/>
      <c r="B2" s="216"/>
      <c r="C2" s="252" t="s">
        <v>74</v>
      </c>
      <c r="D2" s="253"/>
      <c r="E2" s="254"/>
      <c r="F2" s="252" t="s">
        <v>198</v>
      </c>
      <c r="G2" s="253"/>
      <c r="H2" s="254"/>
      <c r="I2" s="252" t="s">
        <v>199</v>
      </c>
      <c r="J2" s="253"/>
      <c r="K2" s="254"/>
      <c r="L2" s="252" t="s">
        <v>200</v>
      </c>
      <c r="M2" s="253"/>
      <c r="N2" s="254"/>
      <c r="O2" s="252" t="s">
        <v>201</v>
      </c>
      <c r="P2" s="253"/>
      <c r="Q2" s="254"/>
    </row>
    <row r="3" spans="1:17" ht="30" customHeight="1">
      <c r="A3" s="232"/>
      <c r="B3" s="216"/>
      <c r="C3" s="30" t="s">
        <v>146</v>
      </c>
      <c r="D3" s="30" t="s">
        <v>5</v>
      </c>
      <c r="E3" s="30" t="s">
        <v>202</v>
      </c>
      <c r="F3" s="30" t="s">
        <v>146</v>
      </c>
      <c r="G3" s="30" t="s">
        <v>5</v>
      </c>
      <c r="H3" s="30" t="s">
        <v>203</v>
      </c>
      <c r="I3" s="30" t="s">
        <v>146</v>
      </c>
      <c r="J3" s="30" t="s">
        <v>5</v>
      </c>
      <c r="K3" s="30" t="s">
        <v>204</v>
      </c>
      <c r="L3" s="30" t="s">
        <v>146</v>
      </c>
      <c r="M3" s="30" t="s">
        <v>5</v>
      </c>
      <c r="N3" s="30" t="s">
        <v>205</v>
      </c>
      <c r="O3" s="30" t="s">
        <v>146</v>
      </c>
      <c r="P3" s="30" t="s">
        <v>5</v>
      </c>
      <c r="Q3" s="30" t="s">
        <v>206</v>
      </c>
    </row>
    <row r="4" spans="1:17" ht="14.25" customHeight="1">
      <c r="A4" s="208"/>
      <c r="B4" s="217"/>
      <c r="C4" s="30">
        <v>61</v>
      </c>
      <c r="D4" s="30">
        <v>62</v>
      </c>
      <c r="E4" s="30">
        <v>63</v>
      </c>
      <c r="F4" s="30">
        <v>64</v>
      </c>
      <c r="G4" s="30">
        <v>65</v>
      </c>
      <c r="H4" s="30">
        <v>66</v>
      </c>
      <c r="I4" s="30">
        <v>67</v>
      </c>
      <c r="J4" s="30">
        <v>68</v>
      </c>
      <c r="K4" s="30">
        <v>69</v>
      </c>
      <c r="L4" s="30">
        <v>70</v>
      </c>
      <c r="M4" s="30">
        <v>71</v>
      </c>
      <c r="N4" s="30">
        <v>72</v>
      </c>
      <c r="O4" s="30">
        <v>73</v>
      </c>
      <c r="P4" s="30">
        <v>74</v>
      </c>
      <c r="Q4" s="30">
        <v>75</v>
      </c>
    </row>
    <row r="5" spans="1:17" ht="12" customHeight="1">
      <c r="A5" s="188" t="s">
        <v>10</v>
      </c>
      <c r="B5" s="189"/>
      <c r="C5" s="25"/>
      <c r="D5" s="25"/>
      <c r="E5" s="25"/>
      <c r="F5" s="25"/>
      <c r="G5" s="25"/>
      <c r="H5" s="25"/>
      <c r="I5" s="25"/>
      <c r="J5" s="25"/>
      <c r="K5" s="26"/>
      <c r="L5" s="31"/>
      <c r="M5" s="31"/>
      <c r="N5" s="31"/>
      <c r="O5" s="31"/>
      <c r="P5" s="31"/>
      <c r="Q5" s="31"/>
    </row>
    <row r="6" spans="1:17" ht="12.75" customHeight="1">
      <c r="A6" s="31">
        <v>1</v>
      </c>
      <c r="B6" s="29" t="s">
        <v>11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</row>
    <row r="7" spans="1:17" ht="12.75" customHeight="1">
      <c r="A7" s="31">
        <v>2</v>
      </c>
      <c r="B7" s="29" t="s">
        <v>12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</row>
    <row r="8" spans="1:17" ht="12.75" customHeight="1">
      <c r="A8" s="104">
        <v>3</v>
      </c>
      <c r="B8" s="102" t="str">
        <f>'2(1), 2(2)'!B10</f>
        <v>Dwjcyi Av`k© ‡K›`ªxq `» Drcv`bKvix mt mt wjt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7" s="19" customFormat="1" ht="14.25" customHeight="1">
      <c r="A9" s="250" t="s">
        <v>13</v>
      </c>
      <c r="B9" s="251"/>
      <c r="C9" s="16">
        <v>0</v>
      </c>
      <c r="D9" s="16">
        <f t="shared" ref="D9:P9" si="0">SUM(D6:D7)</f>
        <v>0</v>
      </c>
      <c r="E9" s="16"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v>0</v>
      </c>
      <c r="P9" s="16">
        <f t="shared" si="0"/>
        <v>0</v>
      </c>
      <c r="Q9" s="16">
        <v>0</v>
      </c>
    </row>
    <row r="10" spans="1:17" ht="12" customHeight="1">
      <c r="A10" s="188" t="s">
        <v>14</v>
      </c>
      <c r="B10" s="189"/>
      <c r="C10" s="25"/>
      <c r="D10" s="25"/>
      <c r="E10" s="25"/>
      <c r="F10" s="25"/>
      <c r="G10" s="25"/>
      <c r="H10" s="25"/>
      <c r="I10" s="25"/>
      <c r="J10" s="25"/>
      <c r="K10" s="26"/>
      <c r="L10" s="31"/>
      <c r="M10" s="31"/>
      <c r="N10" s="31"/>
      <c r="O10" s="31"/>
      <c r="P10" s="31"/>
      <c r="Q10" s="31"/>
    </row>
    <row r="11" spans="1:17" ht="12.75" customHeight="1">
      <c r="A11" s="31">
        <v>1</v>
      </c>
      <c r="B11" s="29" t="s">
        <v>15</v>
      </c>
      <c r="C11" s="88">
        <v>4</v>
      </c>
      <c r="D11" s="88">
        <v>0</v>
      </c>
      <c r="E11" s="89">
        <f t="shared" ref="E11:E12" si="1">+C11+D11</f>
        <v>4</v>
      </c>
      <c r="F11" s="88">
        <v>0</v>
      </c>
      <c r="G11" s="88">
        <v>0</v>
      </c>
      <c r="H11" s="89">
        <v>0</v>
      </c>
      <c r="I11" s="88">
        <v>0</v>
      </c>
      <c r="J11" s="72">
        <v>0</v>
      </c>
      <c r="K11" s="89">
        <v>0</v>
      </c>
      <c r="L11" s="72">
        <v>0</v>
      </c>
      <c r="M11" s="72">
        <v>0</v>
      </c>
      <c r="N11" s="89">
        <f t="shared" ref="N11:N12" si="2">+L11+M11</f>
        <v>0</v>
      </c>
      <c r="O11" s="89">
        <f t="shared" ref="O11:P12" si="3">+C11+F11+I11+L11</f>
        <v>4</v>
      </c>
      <c r="P11" s="89">
        <f t="shared" si="3"/>
        <v>0</v>
      </c>
      <c r="Q11" s="89">
        <f t="shared" ref="Q11:Q12" si="4">+O11+P11</f>
        <v>4</v>
      </c>
    </row>
    <row r="12" spans="1:17" ht="13.5" customHeight="1">
      <c r="A12" s="1">
        <v>2</v>
      </c>
      <c r="B12" s="32" t="s">
        <v>236</v>
      </c>
      <c r="C12" s="88">
        <v>0</v>
      </c>
      <c r="D12" s="88">
        <v>0</v>
      </c>
      <c r="E12" s="89">
        <f t="shared" si="1"/>
        <v>0</v>
      </c>
      <c r="F12" s="88"/>
      <c r="G12" s="88"/>
      <c r="H12" s="89">
        <f t="shared" ref="H12" si="5">+F12+G12</f>
        <v>0</v>
      </c>
      <c r="I12" s="88">
        <v>0</v>
      </c>
      <c r="J12" s="72">
        <v>0</v>
      </c>
      <c r="K12" s="89">
        <v>0</v>
      </c>
      <c r="L12" s="72">
        <v>0</v>
      </c>
      <c r="M12" s="72">
        <v>0</v>
      </c>
      <c r="N12" s="89">
        <f t="shared" si="2"/>
        <v>0</v>
      </c>
      <c r="O12" s="89">
        <f t="shared" si="3"/>
        <v>0</v>
      </c>
      <c r="P12" s="89">
        <f t="shared" si="3"/>
        <v>0</v>
      </c>
      <c r="Q12" s="89">
        <f t="shared" si="4"/>
        <v>0</v>
      </c>
    </row>
    <row r="13" spans="1:17" s="19" customFormat="1" ht="11.25" customHeight="1">
      <c r="A13" s="184" t="s">
        <v>13</v>
      </c>
      <c r="B13" s="185"/>
      <c r="C13" s="90">
        <f t="shared" ref="C13:Q13" si="6">SUM(C11:C12)</f>
        <v>4</v>
      </c>
      <c r="D13" s="90">
        <v>0</v>
      </c>
      <c r="E13" s="91">
        <f t="shared" si="6"/>
        <v>4</v>
      </c>
      <c r="F13" s="90">
        <f t="shared" si="6"/>
        <v>0</v>
      </c>
      <c r="G13" s="90">
        <f t="shared" si="6"/>
        <v>0</v>
      </c>
      <c r="H13" s="92">
        <f t="shared" si="6"/>
        <v>0</v>
      </c>
      <c r="I13" s="90">
        <f t="shared" si="6"/>
        <v>0</v>
      </c>
      <c r="J13" s="91">
        <f t="shared" si="6"/>
        <v>0</v>
      </c>
      <c r="K13" s="92">
        <f t="shared" si="6"/>
        <v>0</v>
      </c>
      <c r="L13" s="91">
        <f t="shared" si="6"/>
        <v>0</v>
      </c>
      <c r="M13" s="91">
        <f t="shared" si="6"/>
        <v>0</v>
      </c>
      <c r="N13" s="92">
        <f t="shared" si="6"/>
        <v>0</v>
      </c>
      <c r="O13" s="92">
        <f t="shared" si="6"/>
        <v>4</v>
      </c>
      <c r="P13" s="92">
        <f t="shared" si="6"/>
        <v>0</v>
      </c>
      <c r="Q13" s="92">
        <f t="shared" si="6"/>
        <v>4</v>
      </c>
    </row>
    <row r="14" spans="1:17" s="19" customFormat="1" ht="10.5" customHeight="1">
      <c r="A14" s="184" t="s">
        <v>255</v>
      </c>
      <c r="B14" s="185"/>
      <c r="C14" s="93">
        <f>C13+C9</f>
        <v>4</v>
      </c>
      <c r="D14" s="93">
        <f t="shared" ref="D14:Q14" si="7">D13+D9</f>
        <v>0</v>
      </c>
      <c r="E14" s="93">
        <f t="shared" si="7"/>
        <v>4</v>
      </c>
      <c r="F14" s="93">
        <f t="shared" si="7"/>
        <v>0</v>
      </c>
      <c r="G14" s="93">
        <f t="shared" si="7"/>
        <v>0</v>
      </c>
      <c r="H14" s="93">
        <f t="shared" si="7"/>
        <v>0</v>
      </c>
      <c r="I14" s="93">
        <f t="shared" si="7"/>
        <v>0</v>
      </c>
      <c r="J14" s="93">
        <f t="shared" si="7"/>
        <v>0</v>
      </c>
      <c r="K14" s="93">
        <f t="shared" si="7"/>
        <v>0</v>
      </c>
      <c r="L14" s="93">
        <f t="shared" si="7"/>
        <v>0</v>
      </c>
      <c r="M14" s="93">
        <f t="shared" si="7"/>
        <v>0</v>
      </c>
      <c r="N14" s="93">
        <f t="shared" si="7"/>
        <v>0</v>
      </c>
      <c r="O14" s="93">
        <f t="shared" si="7"/>
        <v>4</v>
      </c>
      <c r="P14" s="93">
        <f t="shared" si="7"/>
        <v>0</v>
      </c>
      <c r="Q14" s="93">
        <f t="shared" si="7"/>
        <v>4</v>
      </c>
    </row>
    <row r="15" spans="1:17" s="19" customFormat="1" ht="14.25" customHeight="1"/>
    <row r="16" spans="1:17" ht="15.75" customHeight="1">
      <c r="A16" s="188" t="s">
        <v>16</v>
      </c>
      <c r="B16" s="189"/>
      <c r="C16" s="25"/>
      <c r="D16" s="25"/>
      <c r="E16" s="25"/>
      <c r="F16" s="25"/>
      <c r="G16" s="25"/>
      <c r="H16" s="25"/>
      <c r="I16" s="25"/>
      <c r="J16" s="25"/>
      <c r="K16" s="26"/>
      <c r="L16" s="31"/>
      <c r="M16" s="31"/>
      <c r="N16" s="31"/>
      <c r="O16" s="31"/>
      <c r="P16" s="31"/>
      <c r="Q16" s="31"/>
    </row>
    <row r="17" spans="1:17" ht="12.75" customHeight="1">
      <c r="A17" s="31">
        <v>1</v>
      </c>
      <c r="B17" s="29" t="s">
        <v>17</v>
      </c>
      <c r="C17" s="31">
        <v>0</v>
      </c>
      <c r="D17" s="31">
        <v>0</v>
      </c>
      <c r="E17" s="31">
        <v>0</v>
      </c>
      <c r="F17" s="31">
        <f>C17+D17-E17</f>
        <v>0</v>
      </c>
      <c r="G17" s="31">
        <v>0</v>
      </c>
      <c r="H17" s="31">
        <v>0</v>
      </c>
      <c r="I17" s="31">
        <v>0</v>
      </c>
      <c r="J17" s="31">
        <v>0</v>
      </c>
      <c r="K17" s="31">
        <f>J17+I17+H17</f>
        <v>0</v>
      </c>
      <c r="L17" s="139">
        <v>0</v>
      </c>
      <c r="M17" s="31">
        <v>0</v>
      </c>
      <c r="N17" s="139">
        <v>0</v>
      </c>
      <c r="O17" s="139">
        <v>0</v>
      </c>
      <c r="P17" s="139">
        <v>0</v>
      </c>
      <c r="Q17" s="139">
        <v>0</v>
      </c>
    </row>
    <row r="18" spans="1:17" ht="13.5" customHeight="1">
      <c r="A18" s="31">
        <v>2</v>
      </c>
      <c r="B18" s="29" t="s">
        <v>18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139">
        <v>0</v>
      </c>
      <c r="M18" s="31">
        <v>0</v>
      </c>
      <c r="N18" s="139">
        <v>0</v>
      </c>
      <c r="O18" s="139">
        <v>0</v>
      </c>
      <c r="P18" s="139">
        <v>0</v>
      </c>
      <c r="Q18" s="139">
        <v>0</v>
      </c>
    </row>
    <row r="19" spans="1:17" ht="11.25" customHeight="1">
      <c r="A19" s="31">
        <v>3</v>
      </c>
      <c r="B19" s="29" t="s">
        <v>19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139">
        <v>0</v>
      </c>
      <c r="M19" s="31">
        <v>0</v>
      </c>
      <c r="N19" s="139">
        <v>0</v>
      </c>
      <c r="O19" s="139">
        <v>0</v>
      </c>
      <c r="P19" s="139">
        <v>0</v>
      </c>
      <c r="Q19" s="139">
        <v>0</v>
      </c>
    </row>
    <row r="20" spans="1:17" ht="12" customHeight="1">
      <c r="A20" s="31">
        <v>5</v>
      </c>
      <c r="B20" s="29" t="s">
        <v>34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139">
        <v>0</v>
      </c>
      <c r="M20" s="31">
        <v>0</v>
      </c>
      <c r="N20" s="139">
        <v>0</v>
      </c>
      <c r="O20" s="139">
        <v>0</v>
      </c>
      <c r="P20" s="139">
        <v>0</v>
      </c>
      <c r="Q20" s="139">
        <v>0</v>
      </c>
    </row>
    <row r="21" spans="1:17" ht="14.25" customHeight="1">
      <c r="A21" s="31">
        <v>6</v>
      </c>
      <c r="B21" s="29" t="s">
        <v>20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139">
        <v>0</v>
      </c>
      <c r="M21" s="31">
        <v>0</v>
      </c>
      <c r="N21" s="139">
        <v>0</v>
      </c>
      <c r="O21" s="139">
        <v>0</v>
      </c>
      <c r="P21" s="139">
        <v>0</v>
      </c>
      <c r="Q21" s="139">
        <v>0</v>
      </c>
    </row>
    <row r="22" spans="1:17" ht="15" customHeight="1">
      <c r="A22" s="31">
        <v>7</v>
      </c>
      <c r="B22" s="29" t="s">
        <v>21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139">
        <v>0</v>
      </c>
      <c r="M22" s="31">
        <v>0</v>
      </c>
      <c r="N22" s="139">
        <v>0</v>
      </c>
      <c r="O22" s="139">
        <v>0</v>
      </c>
      <c r="P22" s="139">
        <v>0</v>
      </c>
      <c r="Q22" s="139">
        <v>0</v>
      </c>
    </row>
    <row r="23" spans="1:17" ht="14.25" customHeight="1">
      <c r="A23" s="31">
        <v>8</v>
      </c>
      <c r="B23" s="3" t="s">
        <v>22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6">
        <v>0</v>
      </c>
      <c r="I23" s="31">
        <v>0</v>
      </c>
      <c r="J23" s="31">
        <v>0</v>
      </c>
      <c r="K23" s="31">
        <v>0</v>
      </c>
      <c r="L23" s="139">
        <v>0</v>
      </c>
      <c r="M23" s="31">
        <v>0</v>
      </c>
      <c r="N23" s="139">
        <v>0</v>
      </c>
      <c r="O23" s="139">
        <v>0</v>
      </c>
      <c r="P23" s="139">
        <v>0</v>
      </c>
      <c r="Q23" s="139">
        <v>0</v>
      </c>
    </row>
    <row r="24" spans="1:17" ht="28.5" customHeight="1">
      <c r="A24" s="22">
        <v>9</v>
      </c>
      <c r="B24" s="4" t="s">
        <v>137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139">
        <v>0</v>
      </c>
      <c r="M24" s="31">
        <v>0</v>
      </c>
      <c r="N24" s="139">
        <v>0</v>
      </c>
      <c r="O24" s="139">
        <v>0</v>
      </c>
      <c r="P24" s="139">
        <v>0</v>
      </c>
      <c r="Q24" s="139">
        <v>0</v>
      </c>
    </row>
    <row r="25" spans="1:17" ht="14.25" customHeight="1">
      <c r="A25" s="31">
        <v>11</v>
      </c>
      <c r="B25" s="29" t="s">
        <v>23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139">
        <v>0</v>
      </c>
      <c r="M25" s="31">
        <v>0</v>
      </c>
      <c r="N25" s="139">
        <v>0</v>
      </c>
      <c r="O25" s="139">
        <v>0</v>
      </c>
      <c r="P25" s="139">
        <v>0</v>
      </c>
      <c r="Q25" s="139">
        <v>0</v>
      </c>
    </row>
    <row r="26" spans="1:17">
      <c r="A26" s="31">
        <v>12</v>
      </c>
      <c r="B26" s="29" t="s">
        <v>24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139">
        <v>0</v>
      </c>
      <c r="M26" s="31">
        <v>0</v>
      </c>
      <c r="N26" s="139">
        <v>0</v>
      </c>
      <c r="O26" s="139">
        <v>0</v>
      </c>
      <c r="P26" s="139">
        <v>0</v>
      </c>
      <c r="Q26" s="139">
        <v>0</v>
      </c>
    </row>
    <row r="27" spans="1:17">
      <c r="A27" s="31">
        <v>13</v>
      </c>
      <c r="B27" s="29" t="s">
        <v>237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139">
        <v>0</v>
      </c>
      <c r="M27" s="31">
        <v>0</v>
      </c>
      <c r="N27" s="139">
        <v>0</v>
      </c>
      <c r="O27" s="139">
        <v>0</v>
      </c>
      <c r="P27" s="139">
        <v>0</v>
      </c>
      <c r="Q27" s="139">
        <v>0</v>
      </c>
    </row>
    <row r="28" spans="1:17">
      <c r="A28" s="31">
        <v>14</v>
      </c>
      <c r="B28" s="29" t="s">
        <v>25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139">
        <v>0</v>
      </c>
      <c r="M28" s="31">
        <v>0</v>
      </c>
      <c r="N28" s="139">
        <v>0</v>
      </c>
      <c r="O28" s="139">
        <v>0</v>
      </c>
      <c r="P28" s="139">
        <v>0</v>
      </c>
      <c r="Q28" s="139">
        <v>0</v>
      </c>
    </row>
    <row r="29" spans="1:17">
      <c r="A29" s="31">
        <v>15</v>
      </c>
      <c r="B29" s="29" t="s">
        <v>26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139">
        <v>0</v>
      </c>
      <c r="M29" s="31">
        <v>0</v>
      </c>
      <c r="N29" s="139">
        <v>0</v>
      </c>
      <c r="O29" s="139">
        <v>0</v>
      </c>
      <c r="P29" s="139">
        <v>0</v>
      </c>
      <c r="Q29" s="139">
        <v>0</v>
      </c>
    </row>
    <row r="30" spans="1:17">
      <c r="A30" s="31">
        <v>17</v>
      </c>
      <c r="B30" s="29" t="s">
        <v>28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2</v>
      </c>
      <c r="I30" s="31">
        <v>0</v>
      </c>
      <c r="J30" s="31">
        <v>0</v>
      </c>
      <c r="K30" s="31">
        <v>0</v>
      </c>
      <c r="L30" s="139">
        <v>50</v>
      </c>
      <c r="M30" s="31">
        <v>0</v>
      </c>
      <c r="N30" s="139">
        <v>50</v>
      </c>
      <c r="O30" s="139">
        <v>50</v>
      </c>
      <c r="P30" s="139">
        <v>0</v>
      </c>
      <c r="Q30" s="139">
        <v>50</v>
      </c>
    </row>
    <row r="31" spans="1:17">
      <c r="A31" s="31">
        <v>20</v>
      </c>
      <c r="B31" s="29" t="s">
        <v>29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5</v>
      </c>
      <c r="J31" s="31">
        <v>0</v>
      </c>
      <c r="K31" s="31">
        <v>0</v>
      </c>
      <c r="L31" s="139">
        <v>1</v>
      </c>
      <c r="M31" s="31">
        <v>0</v>
      </c>
      <c r="N31" s="139">
        <v>1</v>
      </c>
      <c r="O31" s="139">
        <v>1</v>
      </c>
      <c r="P31" s="139">
        <v>0</v>
      </c>
      <c r="Q31" s="139">
        <v>1</v>
      </c>
    </row>
    <row r="32" spans="1:17">
      <c r="A32" s="31">
        <v>21</v>
      </c>
      <c r="B32" s="29" t="s">
        <v>30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139">
        <v>5</v>
      </c>
      <c r="M32" s="31">
        <v>0</v>
      </c>
      <c r="N32" s="139">
        <v>5</v>
      </c>
      <c r="O32" s="139">
        <v>5</v>
      </c>
      <c r="P32" s="139">
        <v>0</v>
      </c>
      <c r="Q32" s="139">
        <v>5</v>
      </c>
    </row>
    <row r="33" spans="1:17">
      <c r="A33" s="31">
        <v>22</v>
      </c>
      <c r="B33" s="29" t="s">
        <v>31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39">
        <v>40</v>
      </c>
      <c r="M33" s="31">
        <v>0</v>
      </c>
      <c r="N33" s="139">
        <v>40</v>
      </c>
      <c r="O33" s="139">
        <v>40</v>
      </c>
      <c r="P33" s="139">
        <v>0</v>
      </c>
      <c r="Q33" s="139">
        <v>40</v>
      </c>
    </row>
    <row r="34" spans="1:17">
      <c r="A34" s="31">
        <v>25</v>
      </c>
      <c r="B34" s="29" t="s">
        <v>32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139">
        <v>21</v>
      </c>
      <c r="M34" s="31">
        <v>0</v>
      </c>
      <c r="N34" s="139">
        <v>21</v>
      </c>
      <c r="O34" s="139">
        <v>21</v>
      </c>
      <c r="P34" s="139">
        <v>0</v>
      </c>
      <c r="Q34" s="139">
        <v>21</v>
      </c>
    </row>
    <row r="35" spans="1:17">
      <c r="A35" s="31">
        <v>27</v>
      </c>
      <c r="B35" s="29" t="str">
        <f>'4(1), 4(2)'!B34</f>
        <v>ÿz`ª e¨e&amp;mvqx mgevq mwgwZ wj: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39">
        <v>20</v>
      </c>
      <c r="M35" s="31">
        <v>0</v>
      </c>
      <c r="N35" s="139">
        <v>20</v>
      </c>
      <c r="O35" s="139">
        <v>20</v>
      </c>
      <c r="P35" s="139">
        <v>0</v>
      </c>
      <c r="Q35" s="139">
        <v>20</v>
      </c>
    </row>
    <row r="36" spans="1:17">
      <c r="A36" s="31">
        <v>32</v>
      </c>
      <c r="B36" s="29" t="s">
        <v>33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139">
        <v>0</v>
      </c>
      <c r="M36" s="31">
        <v>0</v>
      </c>
      <c r="N36" s="139">
        <v>0</v>
      </c>
      <c r="O36" s="139">
        <v>0</v>
      </c>
      <c r="P36" s="139">
        <v>0</v>
      </c>
      <c r="Q36" s="139">
        <v>0</v>
      </c>
    </row>
    <row r="37" spans="1:17" s="19" customFormat="1" ht="12" customHeight="1">
      <c r="A37" s="184" t="s">
        <v>13</v>
      </c>
      <c r="B37" s="185"/>
      <c r="C37" s="16">
        <v>0</v>
      </c>
      <c r="D37" s="16">
        <f t="shared" ref="D37:J37" si="8">SUM(D17:D36)</f>
        <v>0</v>
      </c>
      <c r="E37" s="16">
        <v>0</v>
      </c>
      <c r="F37" s="16">
        <f t="shared" si="8"/>
        <v>0</v>
      </c>
      <c r="G37" s="16">
        <v>0</v>
      </c>
      <c r="H37" s="16">
        <v>0</v>
      </c>
      <c r="I37" s="16">
        <v>0</v>
      </c>
      <c r="J37" s="16">
        <f t="shared" si="8"/>
        <v>0</v>
      </c>
      <c r="K37" s="16">
        <v>0</v>
      </c>
      <c r="L37" s="16">
        <f t="shared" ref="L37:N37" si="9">SUM(L17:L36)</f>
        <v>137</v>
      </c>
      <c r="M37" s="16">
        <v>0</v>
      </c>
      <c r="N37" s="16">
        <f t="shared" si="9"/>
        <v>137</v>
      </c>
      <c r="O37" s="16">
        <f t="shared" ref="O37" si="10">SUM(O17:O36)</f>
        <v>137</v>
      </c>
      <c r="P37" s="16">
        <v>0</v>
      </c>
      <c r="Q37" s="16">
        <f t="shared" ref="Q37" si="11">SUM(Q17:Q36)</f>
        <v>137</v>
      </c>
    </row>
    <row r="38" spans="1:17" ht="15" customHeight="1">
      <c r="A38" s="255" t="s">
        <v>0</v>
      </c>
      <c r="B38" s="258" t="s">
        <v>1</v>
      </c>
      <c r="C38" s="252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4"/>
    </row>
    <row r="39" spans="1:17" ht="27.75" customHeight="1">
      <c r="A39" s="256"/>
      <c r="B39" s="259"/>
      <c r="C39" s="252" t="s">
        <v>74</v>
      </c>
      <c r="D39" s="253"/>
      <c r="E39" s="254"/>
      <c r="F39" s="252" t="s">
        <v>198</v>
      </c>
      <c r="G39" s="253"/>
      <c r="H39" s="254"/>
      <c r="I39" s="252" t="s">
        <v>199</v>
      </c>
      <c r="J39" s="253"/>
      <c r="K39" s="254"/>
      <c r="L39" s="252" t="s">
        <v>200</v>
      </c>
      <c r="M39" s="253"/>
      <c r="N39" s="254"/>
      <c r="O39" s="252" t="s">
        <v>201</v>
      </c>
      <c r="P39" s="253"/>
      <c r="Q39" s="254"/>
    </row>
    <row r="40" spans="1:17" ht="28.5">
      <c r="A40" s="256"/>
      <c r="B40" s="259"/>
      <c r="C40" s="30" t="s">
        <v>146</v>
      </c>
      <c r="D40" s="30" t="s">
        <v>5</v>
      </c>
      <c r="E40" s="30" t="s">
        <v>202</v>
      </c>
      <c r="F40" s="30" t="s">
        <v>146</v>
      </c>
      <c r="G40" s="30" t="s">
        <v>5</v>
      </c>
      <c r="H40" s="30" t="s">
        <v>203</v>
      </c>
      <c r="I40" s="30" t="s">
        <v>146</v>
      </c>
      <c r="J40" s="30" t="s">
        <v>5</v>
      </c>
      <c r="K40" s="30" t="s">
        <v>204</v>
      </c>
      <c r="L40" s="30" t="s">
        <v>146</v>
      </c>
      <c r="M40" s="30" t="s">
        <v>5</v>
      </c>
      <c r="N40" s="30" t="s">
        <v>205</v>
      </c>
      <c r="O40" s="30" t="s">
        <v>146</v>
      </c>
      <c r="P40" s="30" t="s">
        <v>5</v>
      </c>
      <c r="Q40" s="30" t="s">
        <v>206</v>
      </c>
    </row>
    <row r="41" spans="1:17" ht="12.75" customHeight="1">
      <c r="A41" s="257"/>
      <c r="B41" s="260"/>
      <c r="C41" s="30">
        <v>61</v>
      </c>
      <c r="D41" s="30">
        <v>62</v>
      </c>
      <c r="E41" s="30">
        <v>63</v>
      </c>
      <c r="F41" s="30">
        <v>64</v>
      </c>
      <c r="G41" s="30">
        <v>65</v>
      </c>
      <c r="H41" s="30">
        <v>66</v>
      </c>
      <c r="I41" s="30">
        <v>67</v>
      </c>
      <c r="J41" s="30">
        <v>68</v>
      </c>
      <c r="K41" s="30">
        <v>69</v>
      </c>
      <c r="L41" s="30">
        <v>70</v>
      </c>
      <c r="M41" s="30">
        <v>71</v>
      </c>
      <c r="N41" s="30">
        <v>72</v>
      </c>
      <c r="O41" s="30">
        <v>73</v>
      </c>
      <c r="P41" s="30">
        <v>74</v>
      </c>
      <c r="Q41" s="30">
        <v>75</v>
      </c>
    </row>
    <row r="42" spans="1:17" ht="11.25" customHeight="1">
      <c r="A42" s="188" t="s">
        <v>35</v>
      </c>
      <c r="B42" s="189"/>
      <c r="C42" s="25"/>
      <c r="D42" s="25"/>
      <c r="E42" s="25"/>
      <c r="F42" s="25"/>
      <c r="G42" s="25"/>
      <c r="H42" s="25"/>
      <c r="I42" s="25"/>
      <c r="J42" s="25"/>
      <c r="K42" s="26"/>
      <c r="L42" s="31"/>
      <c r="M42" s="31"/>
      <c r="N42" s="31"/>
      <c r="O42" s="31"/>
      <c r="P42" s="31"/>
      <c r="Q42" s="31"/>
    </row>
    <row r="43" spans="1:17">
      <c r="A43" s="31">
        <v>1</v>
      </c>
      <c r="B43" s="29" t="s">
        <v>36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</row>
    <row r="44" spans="1:17">
      <c r="A44" s="31">
        <v>2</v>
      </c>
      <c r="B44" s="29" t="s">
        <v>37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</row>
    <row r="45" spans="1:17" ht="12.75" customHeight="1">
      <c r="A45" s="31">
        <v>3</v>
      </c>
      <c r="B45" s="29" t="s">
        <v>38</v>
      </c>
      <c r="C45" s="16">
        <f>SUM(C43:C44)</f>
        <v>0</v>
      </c>
      <c r="D45" s="16">
        <f t="shared" ref="D45:Q45" si="12">SUM(D43:D44)</f>
        <v>0</v>
      </c>
      <c r="E45" s="16">
        <f t="shared" si="12"/>
        <v>0</v>
      </c>
      <c r="F45" s="16">
        <f t="shared" si="12"/>
        <v>0</v>
      </c>
      <c r="G45" s="16">
        <f t="shared" si="12"/>
        <v>0</v>
      </c>
      <c r="H45" s="16">
        <f t="shared" si="12"/>
        <v>0</v>
      </c>
      <c r="I45" s="16">
        <f t="shared" si="12"/>
        <v>0</v>
      </c>
      <c r="J45" s="16">
        <f t="shared" si="12"/>
        <v>0</v>
      </c>
      <c r="K45" s="16">
        <f t="shared" si="12"/>
        <v>0</v>
      </c>
      <c r="L45" s="16">
        <f t="shared" si="12"/>
        <v>0</v>
      </c>
      <c r="M45" s="16">
        <f t="shared" si="12"/>
        <v>0</v>
      </c>
      <c r="N45" s="16">
        <f t="shared" si="12"/>
        <v>0</v>
      </c>
      <c r="O45" s="16">
        <f t="shared" si="12"/>
        <v>0</v>
      </c>
      <c r="P45" s="16">
        <f t="shared" si="12"/>
        <v>0</v>
      </c>
      <c r="Q45" s="16">
        <f t="shared" si="12"/>
        <v>0</v>
      </c>
    </row>
    <row r="46" spans="1:17" ht="12.75" customHeight="1">
      <c r="A46" s="31">
        <v>4</v>
      </c>
      <c r="B46" s="29" t="s">
        <v>39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</row>
    <row r="47" spans="1:17">
      <c r="A47" s="184" t="s">
        <v>13</v>
      </c>
      <c r="B47" s="185"/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</row>
    <row r="48" spans="1:17" s="19" customFormat="1" ht="13.5" customHeight="1">
      <c r="B48" s="82" t="s">
        <v>244</v>
      </c>
      <c r="C48" s="16">
        <f>SUM(C46:C47)</f>
        <v>0</v>
      </c>
      <c r="D48" s="16">
        <f t="shared" ref="D48:Q48" si="13">SUM(D46:D47)</f>
        <v>0</v>
      </c>
      <c r="E48" s="16">
        <f t="shared" si="13"/>
        <v>0</v>
      </c>
      <c r="F48" s="16">
        <f t="shared" si="13"/>
        <v>0</v>
      </c>
      <c r="G48" s="16">
        <f t="shared" si="13"/>
        <v>0</v>
      </c>
      <c r="H48" s="16">
        <f t="shared" si="13"/>
        <v>0</v>
      </c>
      <c r="I48" s="16">
        <f t="shared" si="13"/>
        <v>0</v>
      </c>
      <c r="J48" s="16">
        <f t="shared" si="13"/>
        <v>0</v>
      </c>
      <c r="K48" s="16">
        <f t="shared" si="13"/>
        <v>0</v>
      </c>
      <c r="L48" s="16">
        <f t="shared" si="13"/>
        <v>0</v>
      </c>
      <c r="M48" s="16">
        <f t="shared" si="13"/>
        <v>0</v>
      </c>
      <c r="N48" s="16">
        <f t="shared" si="13"/>
        <v>0</v>
      </c>
      <c r="O48" s="16">
        <f t="shared" si="13"/>
        <v>0</v>
      </c>
      <c r="P48" s="16">
        <f t="shared" si="13"/>
        <v>0</v>
      </c>
      <c r="Q48" s="16">
        <f t="shared" si="13"/>
        <v>0</v>
      </c>
    </row>
    <row r="49" spans="1:17" ht="9.75" customHeight="1">
      <c r="A49" s="188" t="s">
        <v>41</v>
      </c>
      <c r="B49" s="189"/>
      <c r="C49" s="25"/>
      <c r="D49" s="25"/>
      <c r="E49" s="25"/>
      <c r="F49" s="25"/>
      <c r="G49" s="25"/>
      <c r="H49" s="25"/>
      <c r="I49" s="25"/>
      <c r="J49" s="25"/>
      <c r="K49" s="26"/>
      <c r="L49" s="31"/>
      <c r="M49" s="31"/>
      <c r="N49" s="31"/>
      <c r="O49" s="31"/>
      <c r="P49" s="31"/>
      <c r="Q49" s="31"/>
    </row>
    <row r="50" spans="1:17" ht="12" customHeight="1">
      <c r="A50" s="31">
        <v>1</v>
      </c>
      <c r="B50" s="29" t="s">
        <v>27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</row>
    <row r="51" spans="1:17" ht="9.75" customHeight="1">
      <c r="A51" s="31">
        <v>2</v>
      </c>
      <c r="B51" s="29" t="s">
        <v>40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</row>
    <row r="52" spans="1:17" s="19" customFormat="1" ht="12.75" customHeight="1">
      <c r="A52" s="184" t="s">
        <v>13</v>
      </c>
      <c r="B52" s="185"/>
      <c r="C52" s="16">
        <f>SUM(C50:C51)</f>
        <v>0</v>
      </c>
      <c r="D52" s="16">
        <f t="shared" ref="D52:Q52" si="14">SUM(D50:D51)</f>
        <v>0</v>
      </c>
      <c r="E52" s="16">
        <f t="shared" si="14"/>
        <v>0</v>
      </c>
      <c r="F52" s="16">
        <f t="shared" si="14"/>
        <v>0</v>
      </c>
      <c r="G52" s="16">
        <f t="shared" si="14"/>
        <v>0</v>
      </c>
      <c r="H52" s="16">
        <f t="shared" si="14"/>
        <v>0</v>
      </c>
      <c r="I52" s="16">
        <f t="shared" si="14"/>
        <v>0</v>
      </c>
      <c r="J52" s="16">
        <f t="shared" si="14"/>
        <v>0</v>
      </c>
      <c r="K52" s="16">
        <f t="shared" si="14"/>
        <v>0</v>
      </c>
      <c r="L52" s="16">
        <f t="shared" si="14"/>
        <v>0</v>
      </c>
      <c r="M52" s="16">
        <f t="shared" si="14"/>
        <v>0</v>
      </c>
      <c r="N52" s="16">
        <f t="shared" si="14"/>
        <v>0</v>
      </c>
      <c r="O52" s="16">
        <f t="shared" si="14"/>
        <v>0</v>
      </c>
      <c r="P52" s="16">
        <f t="shared" si="14"/>
        <v>0</v>
      </c>
      <c r="Q52" s="16">
        <f t="shared" si="14"/>
        <v>0</v>
      </c>
    </row>
    <row r="53" spans="1:17" s="19" customFormat="1" ht="12.75" customHeight="1">
      <c r="A53" s="186" t="s">
        <v>261</v>
      </c>
      <c r="B53" s="190"/>
      <c r="C53" s="122"/>
      <c r="D53" s="122"/>
      <c r="E53" s="122"/>
      <c r="F53" s="122"/>
      <c r="G53" s="122"/>
      <c r="H53" s="122"/>
      <c r="I53" s="122"/>
      <c r="J53" s="122"/>
      <c r="K53" s="123"/>
      <c r="L53" s="16"/>
      <c r="M53" s="16"/>
      <c r="N53" s="16"/>
      <c r="O53" s="16"/>
      <c r="P53" s="16"/>
      <c r="Q53" s="16"/>
    </row>
    <row r="54" spans="1:17" s="19" customFormat="1" ht="9.75" customHeight="1">
      <c r="A54" s="118">
        <v>1</v>
      </c>
      <c r="B54" s="122" t="s">
        <v>268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39">
        <v>0</v>
      </c>
    </row>
    <row r="55" spans="1:17" s="19" customFormat="1" ht="12.75" customHeight="1">
      <c r="A55" s="118"/>
      <c r="B55" s="127" t="s">
        <v>55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</row>
    <row r="56" spans="1:17" ht="12.75" customHeight="1">
      <c r="A56" s="188" t="s">
        <v>42</v>
      </c>
      <c r="B56" s="189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1.25" customHeight="1">
      <c r="A57" s="31">
        <v>1</v>
      </c>
      <c r="B57" s="29" t="s">
        <v>43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</row>
    <row r="58" spans="1:17" ht="12.75" customHeight="1">
      <c r="A58" s="31">
        <v>2</v>
      </c>
      <c r="B58" s="29" t="s">
        <v>44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</row>
    <row r="59" spans="1:17" ht="12" customHeight="1">
      <c r="A59" s="31">
        <v>3</v>
      </c>
      <c r="B59" s="29" t="s">
        <v>152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6">
        <v>0</v>
      </c>
      <c r="K59" s="6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</row>
    <row r="60" spans="1:17" s="19" customFormat="1" ht="9.75" customHeight="1">
      <c r="A60" s="184" t="s">
        <v>13</v>
      </c>
      <c r="B60" s="185"/>
      <c r="C60" s="16">
        <f>SUM(C57:C59)</f>
        <v>0</v>
      </c>
      <c r="D60" s="16">
        <f t="shared" ref="D60:Q60" si="15">SUM(D57:D59)</f>
        <v>0</v>
      </c>
      <c r="E60" s="16">
        <f t="shared" si="15"/>
        <v>0</v>
      </c>
      <c r="F60" s="16">
        <f t="shared" si="15"/>
        <v>0</v>
      </c>
      <c r="G60" s="16">
        <f t="shared" si="15"/>
        <v>0</v>
      </c>
      <c r="H60" s="16">
        <f t="shared" si="15"/>
        <v>0</v>
      </c>
      <c r="I60" s="16">
        <f t="shared" si="15"/>
        <v>0</v>
      </c>
      <c r="J60" s="16">
        <f t="shared" si="15"/>
        <v>0</v>
      </c>
      <c r="K60" s="16">
        <f t="shared" si="15"/>
        <v>0</v>
      </c>
      <c r="L60" s="16">
        <f t="shared" si="15"/>
        <v>0</v>
      </c>
      <c r="M60" s="16">
        <f t="shared" si="15"/>
        <v>0</v>
      </c>
      <c r="N60" s="16">
        <f t="shared" si="15"/>
        <v>0</v>
      </c>
      <c r="O60" s="16">
        <f t="shared" si="15"/>
        <v>0</v>
      </c>
      <c r="P60" s="16">
        <f t="shared" si="15"/>
        <v>0</v>
      </c>
      <c r="Q60" s="16">
        <f t="shared" si="15"/>
        <v>0</v>
      </c>
    </row>
    <row r="61" spans="1:17" ht="12.75" customHeight="1">
      <c r="A61" s="188" t="s">
        <v>45</v>
      </c>
      <c r="B61" s="189"/>
      <c r="C61" s="25"/>
      <c r="D61" s="25"/>
      <c r="E61" s="25"/>
      <c r="F61" s="25"/>
      <c r="G61" s="25"/>
      <c r="H61" s="25"/>
      <c r="I61" s="25"/>
      <c r="J61" s="25"/>
      <c r="K61" s="26"/>
      <c r="L61" s="31"/>
      <c r="M61" s="31"/>
      <c r="N61" s="31"/>
      <c r="O61" s="31"/>
      <c r="P61" s="31"/>
      <c r="Q61" s="31"/>
    </row>
    <row r="62" spans="1:17" ht="14.25" customHeight="1">
      <c r="A62" s="31">
        <v>1</v>
      </c>
      <c r="B62" s="29" t="s">
        <v>46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</row>
    <row r="63" spans="1:17" ht="14.25" customHeight="1">
      <c r="A63" s="31">
        <v>2</v>
      </c>
      <c r="B63" s="29" t="s">
        <v>47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</row>
    <row r="64" spans="1:17" ht="15" customHeight="1">
      <c r="A64" s="31">
        <v>3</v>
      </c>
      <c r="B64" s="29" t="s">
        <v>48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</row>
    <row r="65" spans="1:17" s="19" customFormat="1" ht="12" customHeight="1">
      <c r="A65" s="184" t="s">
        <v>13</v>
      </c>
      <c r="B65" s="185"/>
      <c r="C65" s="16">
        <f>SUM(C62:C64)</f>
        <v>0</v>
      </c>
      <c r="D65" s="16">
        <f t="shared" ref="D65:Q65" si="16">SUM(D62:D64)</f>
        <v>0</v>
      </c>
      <c r="E65" s="16">
        <f t="shared" si="16"/>
        <v>0</v>
      </c>
      <c r="F65" s="16">
        <f t="shared" si="16"/>
        <v>0</v>
      </c>
      <c r="G65" s="16">
        <f t="shared" si="16"/>
        <v>0</v>
      </c>
      <c r="H65" s="16">
        <f t="shared" si="16"/>
        <v>0</v>
      </c>
      <c r="I65" s="16">
        <f t="shared" si="16"/>
        <v>0</v>
      </c>
      <c r="J65" s="16">
        <f t="shared" si="16"/>
        <v>0</v>
      </c>
      <c r="K65" s="16">
        <f t="shared" si="16"/>
        <v>0</v>
      </c>
      <c r="L65" s="16">
        <f t="shared" si="16"/>
        <v>0</v>
      </c>
      <c r="M65" s="16">
        <f t="shared" si="16"/>
        <v>0</v>
      </c>
      <c r="N65" s="16">
        <f t="shared" si="16"/>
        <v>0</v>
      </c>
      <c r="O65" s="16">
        <f t="shared" si="16"/>
        <v>0</v>
      </c>
      <c r="P65" s="16">
        <f t="shared" si="16"/>
        <v>0</v>
      </c>
      <c r="Q65" s="16">
        <f t="shared" si="16"/>
        <v>0</v>
      </c>
    </row>
    <row r="66" spans="1:17">
      <c r="A66" s="188" t="s">
        <v>49</v>
      </c>
      <c r="B66" s="189"/>
      <c r="C66" s="25"/>
      <c r="D66" s="25"/>
      <c r="E66" s="25"/>
      <c r="F66" s="25"/>
      <c r="G66" s="25"/>
      <c r="H66" s="25"/>
      <c r="I66" s="25"/>
      <c r="J66" s="25"/>
      <c r="K66" s="26"/>
      <c r="L66" s="31"/>
      <c r="M66" s="31"/>
      <c r="N66" s="31"/>
      <c r="O66" s="31"/>
      <c r="P66" s="31"/>
      <c r="Q66" s="31"/>
    </row>
    <row r="67" spans="1:17" ht="9.75" customHeight="1">
      <c r="A67" s="31">
        <v>1</v>
      </c>
      <c r="B67" s="29" t="s">
        <v>50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6">
        <v>0</v>
      </c>
      <c r="I67" s="31">
        <v>0</v>
      </c>
      <c r="J67" s="31">
        <v>0</v>
      </c>
      <c r="K67" s="6">
        <v>0</v>
      </c>
      <c r="L67" s="139">
        <v>4</v>
      </c>
      <c r="M67" s="139">
        <v>0</v>
      </c>
      <c r="N67" s="139">
        <v>4</v>
      </c>
      <c r="O67" s="31">
        <v>4</v>
      </c>
      <c r="P67" s="31">
        <v>0</v>
      </c>
      <c r="Q67" s="31">
        <v>4</v>
      </c>
    </row>
    <row r="68" spans="1:17" s="19" customFormat="1" ht="14.25" customHeight="1">
      <c r="A68" s="184" t="s">
        <v>13</v>
      </c>
      <c r="B68" s="185"/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20">
        <v>0</v>
      </c>
      <c r="I68" s="16">
        <v>0</v>
      </c>
      <c r="J68" s="16">
        <v>0</v>
      </c>
      <c r="K68" s="20">
        <v>0</v>
      </c>
      <c r="L68" s="16">
        <v>4</v>
      </c>
      <c r="M68" s="16">
        <v>0</v>
      </c>
      <c r="N68" s="16">
        <v>4</v>
      </c>
      <c r="O68" s="16">
        <v>4</v>
      </c>
      <c r="P68" s="16">
        <v>0</v>
      </c>
      <c r="Q68" s="16">
        <v>4</v>
      </c>
    </row>
    <row r="69" spans="1:17" ht="15" customHeight="1">
      <c r="A69" s="186" t="s">
        <v>153</v>
      </c>
      <c r="B69" s="18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31"/>
      <c r="N69" s="31"/>
      <c r="O69" s="31"/>
      <c r="P69" s="31"/>
      <c r="Q69" s="31"/>
    </row>
    <row r="70" spans="1:17" ht="9.75" customHeight="1">
      <c r="A70" s="28">
        <v>1</v>
      </c>
      <c r="B70" s="13" t="str">
        <f>'2(1), 2(2)'!B72</f>
        <v>AvBGwcwc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8">
        <v>0</v>
      </c>
      <c r="L70" s="16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</row>
    <row r="71" spans="1:17" s="19" customFormat="1" ht="12.75" customHeight="1">
      <c r="A71" s="184" t="s">
        <v>13</v>
      </c>
      <c r="B71" s="185"/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</row>
    <row r="72" spans="1:17" ht="12.75" customHeight="1">
      <c r="A72" s="186" t="s">
        <v>241</v>
      </c>
      <c r="B72" s="187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3.5" customHeight="1">
      <c r="A73" s="28">
        <v>1</v>
      </c>
      <c r="B73" s="13" t="s">
        <v>240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</row>
    <row r="74" spans="1:17" ht="9.75" customHeight="1">
      <c r="A74" s="184" t="s">
        <v>55</v>
      </c>
      <c r="B74" s="185"/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</row>
    <row r="75" spans="1:17" ht="15.75" customHeight="1">
      <c r="A75" s="184" t="s">
        <v>154</v>
      </c>
      <c r="B75" s="185"/>
      <c r="C75" s="16">
        <f t="shared" ref="C75:K75" si="17">SUM(C71+C68+C65+C60+C52)</f>
        <v>0</v>
      </c>
      <c r="D75" s="16">
        <f t="shared" si="17"/>
        <v>0</v>
      </c>
      <c r="E75" s="16">
        <f t="shared" si="17"/>
        <v>0</v>
      </c>
      <c r="F75" s="16">
        <f>F68+F74+F71+F65+F60+F55+F52</f>
        <v>0</v>
      </c>
      <c r="G75" s="16">
        <f>G74+G71+G68+G65+G60+G55+G52</f>
        <v>0</v>
      </c>
      <c r="H75" s="20">
        <f>H74+H71+H68+H65+H60+H55+H53</f>
        <v>0</v>
      </c>
      <c r="I75" s="16">
        <f t="shared" si="17"/>
        <v>0</v>
      </c>
      <c r="J75" s="16">
        <f t="shared" si="17"/>
        <v>0</v>
      </c>
      <c r="K75" s="16">
        <f t="shared" si="17"/>
        <v>0</v>
      </c>
      <c r="L75" s="16">
        <f>L74+L71+L68+L65+L60+L55+L52</f>
        <v>4</v>
      </c>
      <c r="M75" s="16">
        <f>M74+M71+M68+M65+M60+M55+M52</f>
        <v>0</v>
      </c>
      <c r="N75" s="16">
        <f>N74+N71+N68+N64+N60+N55+N52</f>
        <v>4</v>
      </c>
      <c r="O75" s="16">
        <f>O74+O71+O68+O65+O60+O55+O52</f>
        <v>4</v>
      </c>
      <c r="P75" s="16">
        <f>P74+P71+P68+P65+P60+P55+P52</f>
        <v>0</v>
      </c>
      <c r="Q75" s="16">
        <f>Q74+Q71+Q68+Q64+Q60+Q55+Q52</f>
        <v>4</v>
      </c>
    </row>
    <row r="76" spans="1:17" ht="15" customHeight="1">
      <c r="A76" s="184" t="s">
        <v>155</v>
      </c>
      <c r="B76" s="185"/>
      <c r="C76" s="16">
        <f>SUM(C75+C47+C37)</f>
        <v>0</v>
      </c>
      <c r="D76" s="16">
        <f>SUM(D75+D47+D37)</f>
        <v>0</v>
      </c>
      <c r="E76" s="16">
        <f>SUM(E75+E47+E37)</f>
        <v>0</v>
      </c>
      <c r="F76" s="16">
        <f>SUM(F75+F47+F37)</f>
        <v>0</v>
      </c>
      <c r="G76" s="16">
        <f>SUM(G75+G47+G37)</f>
        <v>0</v>
      </c>
      <c r="H76" s="16">
        <f>H75+H47+H37</f>
        <v>0</v>
      </c>
      <c r="I76" s="16">
        <f t="shared" ref="I76:N76" si="18">SUM(I75+I47+I37)</f>
        <v>0</v>
      </c>
      <c r="J76" s="16">
        <f t="shared" si="18"/>
        <v>0</v>
      </c>
      <c r="K76" s="16">
        <f t="shared" si="18"/>
        <v>0</v>
      </c>
      <c r="L76" s="16">
        <f t="shared" si="18"/>
        <v>141</v>
      </c>
      <c r="M76" s="16">
        <f t="shared" si="18"/>
        <v>0</v>
      </c>
      <c r="N76" s="16">
        <f t="shared" si="18"/>
        <v>141</v>
      </c>
      <c r="O76" s="16">
        <f t="shared" ref="O76:Q76" si="19">SUM(O75+O47+O37)</f>
        <v>141</v>
      </c>
      <c r="P76" s="16">
        <f t="shared" si="19"/>
        <v>0</v>
      </c>
      <c r="Q76" s="16">
        <f t="shared" si="19"/>
        <v>141</v>
      </c>
    </row>
    <row r="77" spans="1:17" ht="10.5" customHeight="1">
      <c r="A77" s="184" t="s">
        <v>246</v>
      </c>
      <c r="B77" s="185"/>
      <c r="C77" s="16">
        <f>+C14</f>
        <v>4</v>
      </c>
      <c r="D77" s="16">
        <f t="shared" ref="D77:N77" si="20">+D14</f>
        <v>0</v>
      </c>
      <c r="E77" s="16">
        <f t="shared" si="20"/>
        <v>4</v>
      </c>
      <c r="F77" s="16">
        <f t="shared" si="20"/>
        <v>0</v>
      </c>
      <c r="G77" s="16">
        <f t="shared" si="20"/>
        <v>0</v>
      </c>
      <c r="H77" s="16">
        <f t="shared" si="20"/>
        <v>0</v>
      </c>
      <c r="I77" s="16">
        <f t="shared" si="20"/>
        <v>0</v>
      </c>
      <c r="J77" s="16">
        <f t="shared" si="20"/>
        <v>0</v>
      </c>
      <c r="K77" s="16">
        <f t="shared" si="20"/>
        <v>0</v>
      </c>
      <c r="L77" s="16">
        <f t="shared" si="20"/>
        <v>0</v>
      </c>
      <c r="M77" s="16">
        <f t="shared" si="20"/>
        <v>0</v>
      </c>
      <c r="N77" s="16">
        <f t="shared" si="20"/>
        <v>0</v>
      </c>
      <c r="O77" s="16">
        <v>0</v>
      </c>
      <c r="P77" s="16">
        <f t="shared" ref="P77" si="21">+P14</f>
        <v>0</v>
      </c>
      <c r="Q77" s="16">
        <v>0</v>
      </c>
    </row>
    <row r="78" spans="1:17" ht="12" customHeight="1">
      <c r="A78" s="87"/>
      <c r="B78" s="94" t="s">
        <v>256</v>
      </c>
      <c r="C78" s="87">
        <f>SUM(C76+C77)</f>
        <v>4</v>
      </c>
      <c r="D78" s="87">
        <f t="shared" ref="D78:N78" si="22">SUM(D76+D77)</f>
        <v>0</v>
      </c>
      <c r="E78" s="87">
        <f t="shared" si="22"/>
        <v>4</v>
      </c>
      <c r="F78" s="87">
        <f t="shared" si="22"/>
        <v>0</v>
      </c>
      <c r="G78" s="87">
        <f t="shared" si="22"/>
        <v>0</v>
      </c>
      <c r="H78" s="87">
        <f t="shared" si="22"/>
        <v>0</v>
      </c>
      <c r="I78" s="87">
        <f t="shared" si="22"/>
        <v>0</v>
      </c>
      <c r="J78" s="87">
        <f t="shared" si="22"/>
        <v>0</v>
      </c>
      <c r="K78" s="87">
        <f t="shared" si="22"/>
        <v>0</v>
      </c>
      <c r="L78" s="87">
        <f t="shared" si="22"/>
        <v>141</v>
      </c>
      <c r="M78" s="87">
        <f t="shared" si="22"/>
        <v>0</v>
      </c>
      <c r="N78" s="87">
        <f t="shared" si="22"/>
        <v>141</v>
      </c>
      <c r="O78" s="139">
        <f t="shared" ref="O78:Q78" si="23">SUM(O76+O77)</f>
        <v>141</v>
      </c>
      <c r="P78" s="139">
        <f t="shared" si="23"/>
        <v>0</v>
      </c>
      <c r="Q78" s="139">
        <f t="shared" si="23"/>
        <v>141</v>
      </c>
    </row>
    <row r="79" spans="1:17" hidden="1"/>
    <row r="80" spans="1:17">
      <c r="A80" s="183">
        <f>'2(1), 2(2)'!A83:O83</f>
        <v>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</row>
    <row r="82" spans="12:13">
      <c r="L82" s="164" t="s">
        <v>271</v>
      </c>
      <c r="M82" s="164"/>
    </row>
    <row r="83" spans="12:13">
      <c r="L83" s="164" t="s">
        <v>272</v>
      </c>
      <c r="M83" s="164"/>
    </row>
  </sheetData>
  <mergeCells count="42">
    <mergeCell ref="O2:Q2"/>
    <mergeCell ref="C1:Q1"/>
    <mergeCell ref="A38:A41"/>
    <mergeCell ref="B38:B41"/>
    <mergeCell ref="C38:Q38"/>
    <mergeCell ref="C39:E39"/>
    <mergeCell ref="F39:H39"/>
    <mergeCell ref="I39:K39"/>
    <mergeCell ref="L39:N39"/>
    <mergeCell ref="O39:Q39"/>
    <mergeCell ref="A1:A4"/>
    <mergeCell ref="B1:B4"/>
    <mergeCell ref="C2:E2"/>
    <mergeCell ref="F2:H2"/>
    <mergeCell ref="I2:K2"/>
    <mergeCell ref="L2:N2"/>
    <mergeCell ref="A56:B56"/>
    <mergeCell ref="A5:B5"/>
    <mergeCell ref="A9:B9"/>
    <mergeCell ref="A10:B10"/>
    <mergeCell ref="A13:B13"/>
    <mergeCell ref="A14:B14"/>
    <mergeCell ref="A16:B16"/>
    <mergeCell ref="A37:B37"/>
    <mergeCell ref="A42:B42"/>
    <mergeCell ref="A47:B47"/>
    <mergeCell ref="A49:B49"/>
    <mergeCell ref="A52:B52"/>
    <mergeCell ref="A53:B53"/>
    <mergeCell ref="A80:Q80"/>
    <mergeCell ref="A77:B77"/>
    <mergeCell ref="A60:B60"/>
    <mergeCell ref="A61:B61"/>
    <mergeCell ref="A65:B65"/>
    <mergeCell ref="A66:B66"/>
    <mergeCell ref="A68:B68"/>
    <mergeCell ref="A69:B69"/>
    <mergeCell ref="A71:B71"/>
    <mergeCell ref="A72:B72"/>
    <mergeCell ref="A74:B74"/>
    <mergeCell ref="A75:B75"/>
    <mergeCell ref="A76:B76"/>
  </mergeCells>
  <pageMargins left="0.9" right="0.3" top="0.5" bottom="0.5" header="0.3" footer="0.3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5"/>
  <sheetViews>
    <sheetView topLeftCell="A55" workbookViewId="0">
      <selection activeCell="H66" sqref="H66"/>
    </sheetView>
  </sheetViews>
  <sheetFormatPr defaultRowHeight="12.75"/>
  <cols>
    <col min="1" max="1" width="4.140625" style="51" customWidth="1"/>
    <col min="2" max="2" width="29" style="51" customWidth="1"/>
    <col min="3" max="3" width="10.42578125" style="51" customWidth="1"/>
    <col min="4" max="4" width="9.42578125" style="51" customWidth="1"/>
    <col min="5" max="5" width="7.42578125" style="51" customWidth="1"/>
    <col min="6" max="6" width="8.5703125" style="51" customWidth="1"/>
    <col min="7" max="7" width="10.85546875" style="51" customWidth="1"/>
    <col min="8" max="8" width="8.7109375" style="51" customWidth="1"/>
    <col min="9" max="10" width="8" style="51" customWidth="1"/>
    <col min="11" max="11" width="9.28515625" style="51" customWidth="1"/>
    <col min="12" max="12" width="12.42578125" style="51" customWidth="1"/>
    <col min="13" max="13" width="8.140625" style="51" customWidth="1"/>
    <col min="14" max="14" width="9.140625" style="51" customWidth="1"/>
    <col min="15" max="15" width="10.5703125" style="51" customWidth="1"/>
    <col min="16" max="16384" width="9.140625" style="51"/>
  </cols>
  <sheetData>
    <row r="1" spans="1:15" ht="17.25" customHeight="1">
      <c r="A1" s="207" t="s">
        <v>0</v>
      </c>
      <c r="B1" s="215" t="s">
        <v>1</v>
      </c>
      <c r="C1" s="209" t="s">
        <v>207</v>
      </c>
      <c r="D1" s="218"/>
      <c r="E1" s="218"/>
      <c r="F1" s="218"/>
      <c r="G1" s="218"/>
      <c r="H1" s="218"/>
      <c r="I1" s="218"/>
      <c r="J1" s="219"/>
      <c r="K1" s="209" t="s">
        <v>211</v>
      </c>
      <c r="L1" s="219"/>
      <c r="M1" s="209" t="s">
        <v>212</v>
      </c>
      <c r="N1" s="218"/>
      <c r="O1" s="219"/>
    </row>
    <row r="2" spans="1:15" ht="16.5" customHeight="1">
      <c r="A2" s="232"/>
      <c r="B2" s="216"/>
      <c r="C2" s="222" t="s">
        <v>208</v>
      </c>
      <c r="D2" s="265"/>
      <c r="E2" s="242"/>
      <c r="F2" s="222" t="s">
        <v>209</v>
      </c>
      <c r="G2" s="265"/>
      <c r="H2" s="265"/>
      <c r="I2" s="242"/>
      <c r="J2" s="207" t="s">
        <v>239</v>
      </c>
      <c r="K2" s="207" t="s">
        <v>213</v>
      </c>
      <c r="L2" s="207" t="s">
        <v>214</v>
      </c>
      <c r="M2" s="207" t="s">
        <v>215</v>
      </c>
      <c r="N2" s="207" t="s">
        <v>216</v>
      </c>
      <c r="O2" s="207" t="s">
        <v>217</v>
      </c>
    </row>
    <row r="3" spans="1:15" ht="14.25" customHeight="1">
      <c r="A3" s="232"/>
      <c r="B3" s="216"/>
      <c r="C3" s="207" t="s">
        <v>68</v>
      </c>
      <c r="D3" s="207" t="s">
        <v>69</v>
      </c>
      <c r="E3" s="207" t="s">
        <v>210</v>
      </c>
      <c r="F3" s="207" t="s">
        <v>70</v>
      </c>
      <c r="G3" s="207" t="s">
        <v>71</v>
      </c>
      <c r="H3" s="207" t="s">
        <v>72</v>
      </c>
      <c r="I3" s="207" t="s">
        <v>210</v>
      </c>
      <c r="J3" s="232"/>
      <c r="K3" s="232"/>
      <c r="L3" s="232"/>
      <c r="M3" s="232"/>
      <c r="N3" s="232"/>
      <c r="O3" s="232"/>
    </row>
    <row r="4" spans="1:15" ht="27.75" customHeight="1">
      <c r="A4" s="232"/>
      <c r="B4" s="216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>
      <c r="A5" s="208"/>
      <c r="B5" s="217"/>
      <c r="C5" s="21">
        <v>76</v>
      </c>
      <c r="D5" s="21">
        <v>77</v>
      </c>
      <c r="E5" s="21">
        <v>78</v>
      </c>
      <c r="F5" s="21">
        <v>79</v>
      </c>
      <c r="G5" s="21">
        <v>80</v>
      </c>
      <c r="H5" s="21">
        <v>81</v>
      </c>
      <c r="I5" s="21">
        <v>82</v>
      </c>
      <c r="J5" s="21">
        <v>83</v>
      </c>
      <c r="K5" s="21">
        <v>84</v>
      </c>
      <c r="L5" s="21">
        <v>85</v>
      </c>
      <c r="M5" s="21">
        <v>86</v>
      </c>
      <c r="N5" s="21">
        <v>87</v>
      </c>
      <c r="O5" s="21">
        <v>88</v>
      </c>
    </row>
    <row r="6" spans="1:15" ht="15" customHeight="1">
      <c r="A6" s="191" t="s">
        <v>10</v>
      </c>
      <c r="B6" s="192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" customHeight="1">
      <c r="A7" s="21">
        <v>1</v>
      </c>
      <c r="B7" s="39" t="s">
        <v>11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</row>
    <row r="8" spans="1:15" ht="12.75" customHeight="1">
      <c r="A8" s="21">
        <v>2</v>
      </c>
      <c r="B8" s="39" t="s">
        <v>12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1:15" s="103" customFormat="1" ht="14.25" customHeight="1">
      <c r="A9" s="101">
        <v>3</v>
      </c>
      <c r="B9" s="106" t="str">
        <f>'2(1), 2(2)'!B10</f>
        <v>Dwjcyi Av`k© ‡K›`ªxq `» Drcv`bKvix mt mt wjt</v>
      </c>
      <c r="C9" s="21"/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s="52" customFormat="1" ht="10.5" customHeight="1">
      <c r="A10" s="230" t="s">
        <v>13</v>
      </c>
      <c r="B10" s="231"/>
      <c r="C10" s="41">
        <v>0</v>
      </c>
      <c r="D10" s="41">
        <v>0</v>
      </c>
      <c r="E10" s="41">
        <v>0</v>
      </c>
      <c r="F10" s="41">
        <v>0</v>
      </c>
      <c r="G10" s="41">
        <f t="shared" ref="G10:O10" si="0">SUM(G7+G8)</f>
        <v>0</v>
      </c>
      <c r="H10" s="41">
        <f t="shared" si="0"/>
        <v>0</v>
      </c>
      <c r="I10" s="41">
        <v>0</v>
      </c>
      <c r="J10" s="41"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</row>
    <row r="11" spans="1:15" ht="12" customHeight="1">
      <c r="A11" s="191" t="s">
        <v>14</v>
      </c>
      <c r="B11" s="192"/>
      <c r="C11" s="38"/>
      <c r="D11" s="38"/>
      <c r="E11" s="38"/>
      <c r="F11" s="38"/>
      <c r="G11" s="38"/>
      <c r="H11" s="38"/>
      <c r="I11" s="38">
        <v>0</v>
      </c>
      <c r="J11" s="38"/>
      <c r="K11" s="38"/>
      <c r="L11" s="38"/>
      <c r="M11" s="38"/>
      <c r="N11" s="38"/>
      <c r="O11" s="38"/>
    </row>
    <row r="12" spans="1:15" ht="11.25" customHeight="1">
      <c r="A12" s="21">
        <v>1</v>
      </c>
      <c r="B12" s="39" t="s">
        <v>15</v>
      </c>
      <c r="C12" s="21">
        <v>0</v>
      </c>
      <c r="D12" s="21">
        <v>10.14</v>
      </c>
      <c r="E12" s="21">
        <v>10.14</v>
      </c>
      <c r="F12" s="21">
        <v>10.07</v>
      </c>
      <c r="G12" s="21">
        <v>0</v>
      </c>
      <c r="H12" s="21">
        <v>0</v>
      </c>
      <c r="I12" s="21">
        <v>10.07</v>
      </c>
      <c r="J12" s="21">
        <v>7.0000000000000007E-2</v>
      </c>
      <c r="K12" s="21">
        <v>1</v>
      </c>
      <c r="L12" s="21">
        <v>0.56000000000000005</v>
      </c>
      <c r="M12" s="21">
        <v>0</v>
      </c>
      <c r="N12" s="21">
        <v>0</v>
      </c>
      <c r="O12" s="21">
        <v>0</v>
      </c>
    </row>
    <row r="13" spans="1:15" ht="11.25" customHeight="1">
      <c r="A13" s="47">
        <v>2</v>
      </c>
      <c r="B13" s="43" t="s">
        <v>236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52" customFormat="1">
      <c r="A14" s="193" t="s">
        <v>13</v>
      </c>
      <c r="B14" s="229"/>
      <c r="C14" s="41">
        <f>SUM(C12+C13)</f>
        <v>0</v>
      </c>
      <c r="D14" s="41">
        <f t="shared" ref="D14:O14" si="1">SUM(D12+D13)</f>
        <v>10.14</v>
      </c>
      <c r="E14" s="41">
        <f t="shared" ref="E14" si="2">SUM(E12+E13)</f>
        <v>10.14</v>
      </c>
      <c r="F14" s="41">
        <f t="shared" si="1"/>
        <v>10.07</v>
      </c>
      <c r="G14" s="41">
        <f t="shared" si="1"/>
        <v>0</v>
      </c>
      <c r="H14" s="41">
        <f t="shared" si="1"/>
        <v>0</v>
      </c>
      <c r="I14" s="41">
        <f t="shared" si="1"/>
        <v>10.07</v>
      </c>
      <c r="J14" s="41">
        <f t="shared" si="1"/>
        <v>7.0000000000000007E-2</v>
      </c>
      <c r="K14" s="41">
        <f t="shared" si="1"/>
        <v>1</v>
      </c>
      <c r="L14" s="41">
        <f t="shared" si="1"/>
        <v>0.56000000000000005</v>
      </c>
      <c r="M14" s="41">
        <f t="shared" si="1"/>
        <v>0</v>
      </c>
      <c r="N14" s="41">
        <f t="shared" si="1"/>
        <v>0</v>
      </c>
      <c r="O14" s="41">
        <f t="shared" si="1"/>
        <v>0</v>
      </c>
    </row>
    <row r="15" spans="1:15" s="52" customFormat="1">
      <c r="A15" s="193" t="s">
        <v>252</v>
      </c>
      <c r="B15" s="229"/>
      <c r="C15" s="41">
        <f>SUM(C10+C14)</f>
        <v>0</v>
      </c>
      <c r="D15" s="41">
        <f t="shared" ref="D15:O15" si="3">SUM(D10+D14)</f>
        <v>10.14</v>
      </c>
      <c r="E15" s="41">
        <f t="shared" ref="E15" si="4">SUM(E10+E14)</f>
        <v>10.14</v>
      </c>
      <c r="F15" s="41">
        <f t="shared" si="3"/>
        <v>10.07</v>
      </c>
      <c r="G15" s="41">
        <f t="shared" si="3"/>
        <v>0</v>
      </c>
      <c r="H15" s="41">
        <f t="shared" si="3"/>
        <v>0</v>
      </c>
      <c r="I15" s="41">
        <f t="shared" si="3"/>
        <v>10.07</v>
      </c>
      <c r="J15" s="41">
        <f t="shared" si="3"/>
        <v>7.0000000000000007E-2</v>
      </c>
      <c r="K15" s="41">
        <f t="shared" si="3"/>
        <v>1</v>
      </c>
      <c r="L15" s="41">
        <f t="shared" si="3"/>
        <v>0.56000000000000005</v>
      </c>
      <c r="M15" s="41">
        <f t="shared" si="3"/>
        <v>0</v>
      </c>
      <c r="N15" s="41">
        <f t="shared" si="3"/>
        <v>0</v>
      </c>
      <c r="O15" s="41">
        <f t="shared" si="3"/>
        <v>0</v>
      </c>
    </row>
    <row r="16" spans="1:15" ht="15" customHeight="1">
      <c r="A16" s="191" t="s">
        <v>16</v>
      </c>
      <c r="B16" s="19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 customHeight="1">
      <c r="A17" s="21">
        <v>1</v>
      </c>
      <c r="B17" s="39" t="s">
        <v>17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14.25" customHeight="1">
      <c r="A18" s="21">
        <v>2</v>
      </c>
      <c r="B18" s="39" t="s">
        <v>18</v>
      </c>
      <c r="C18" s="21">
        <v>0</v>
      </c>
      <c r="D18" s="21">
        <v>0.87</v>
      </c>
      <c r="E18" s="21">
        <v>0.87</v>
      </c>
      <c r="F18" s="21">
        <v>0.82</v>
      </c>
      <c r="G18" s="21">
        <v>0</v>
      </c>
      <c r="H18" s="21">
        <v>0</v>
      </c>
      <c r="I18" s="21">
        <v>0.82</v>
      </c>
      <c r="J18" s="21">
        <v>0.05</v>
      </c>
      <c r="K18" s="21">
        <v>3</v>
      </c>
      <c r="L18" s="21">
        <v>0.74</v>
      </c>
      <c r="M18" s="21">
        <v>0</v>
      </c>
      <c r="N18" s="21">
        <v>0</v>
      </c>
      <c r="O18" s="21">
        <v>0</v>
      </c>
    </row>
    <row r="19" spans="1:15" ht="14.25" customHeight="1">
      <c r="A19" s="21">
        <v>3</v>
      </c>
      <c r="B19" s="39" t="s">
        <v>19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21">
        <v>5</v>
      </c>
      <c r="B20" s="39" t="s">
        <v>34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21">
        <v>6</v>
      </c>
      <c r="B21" s="39" t="s">
        <v>20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ht="15" customHeight="1">
      <c r="A22" s="21">
        <v>7</v>
      </c>
      <c r="B22" s="39" t="s">
        <v>21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ht="15.75" customHeight="1">
      <c r="A23" s="21">
        <v>8</v>
      </c>
      <c r="B23" s="44" t="s">
        <v>22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ht="30" customHeight="1">
      <c r="A24" s="55">
        <v>9</v>
      </c>
      <c r="B24" s="42" t="s">
        <v>137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 ht="12.75" customHeight="1">
      <c r="A25" s="21">
        <v>11</v>
      </c>
      <c r="B25" s="39" t="s">
        <v>23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 ht="15" customHeight="1">
      <c r="A26" s="21">
        <v>12</v>
      </c>
      <c r="B26" s="39" t="s">
        <v>24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1:15">
      <c r="A27" s="21">
        <v>13</v>
      </c>
      <c r="B27" s="39" t="s">
        <v>237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15">
      <c r="A28" s="21">
        <v>14</v>
      </c>
      <c r="B28" s="39" t="s">
        <v>25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15" ht="15" customHeight="1">
      <c r="A29" s="21">
        <v>15</v>
      </c>
      <c r="B29" s="39" t="s">
        <v>26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15" ht="14.25" customHeight="1">
      <c r="A30" s="21">
        <v>17</v>
      </c>
      <c r="B30" s="39" t="s">
        <v>28</v>
      </c>
      <c r="C30" s="21">
        <v>0</v>
      </c>
      <c r="D30" s="21">
        <v>1.29</v>
      </c>
      <c r="E30" s="21">
        <v>1.29</v>
      </c>
      <c r="F30" s="21">
        <v>1.0900000000000001</v>
      </c>
      <c r="G30" s="21">
        <v>0</v>
      </c>
      <c r="H30" s="21">
        <v>0</v>
      </c>
      <c r="I30" s="21">
        <v>1.0900000000000001</v>
      </c>
      <c r="J30" s="21">
        <v>0.2</v>
      </c>
      <c r="K30" s="21">
        <v>10</v>
      </c>
      <c r="L30" s="21">
        <v>2.15</v>
      </c>
      <c r="M30" s="21">
        <v>0</v>
      </c>
      <c r="N30" s="21">
        <v>0</v>
      </c>
      <c r="O30" s="21">
        <v>0</v>
      </c>
    </row>
    <row r="31" spans="1:15" ht="15" customHeight="1">
      <c r="A31" s="21">
        <v>20</v>
      </c>
      <c r="B31" s="39" t="s">
        <v>29</v>
      </c>
      <c r="C31" s="21">
        <v>0</v>
      </c>
      <c r="D31" s="21">
        <v>0.67</v>
      </c>
      <c r="E31" s="21">
        <v>0.67</v>
      </c>
      <c r="F31" s="21">
        <v>0.6</v>
      </c>
      <c r="G31" s="21">
        <v>0</v>
      </c>
      <c r="H31" s="21">
        <v>0</v>
      </c>
      <c r="I31" s="21">
        <v>0.6</v>
      </c>
      <c r="J31" s="21">
        <v>7.0000000000000007E-2</v>
      </c>
      <c r="K31" s="21">
        <v>5</v>
      </c>
      <c r="L31" s="21">
        <v>0.95</v>
      </c>
      <c r="M31" s="21">
        <v>0</v>
      </c>
      <c r="N31" s="21">
        <v>0</v>
      </c>
      <c r="O31" s="21">
        <v>0</v>
      </c>
    </row>
    <row r="32" spans="1:15" ht="15" customHeight="1">
      <c r="A32" s="21">
        <v>21</v>
      </c>
      <c r="B32" s="39" t="s">
        <v>30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1:15" ht="12.75" customHeight="1">
      <c r="A33" s="21">
        <v>22</v>
      </c>
      <c r="B33" s="39" t="s">
        <v>31</v>
      </c>
      <c r="C33" s="21">
        <v>0</v>
      </c>
      <c r="D33" s="21">
        <v>20</v>
      </c>
      <c r="E33" s="21">
        <v>20</v>
      </c>
      <c r="F33" s="21">
        <v>19.8</v>
      </c>
      <c r="G33" s="21">
        <v>0</v>
      </c>
      <c r="H33" s="21">
        <v>0</v>
      </c>
      <c r="I33" s="21">
        <v>19.8</v>
      </c>
      <c r="J33" s="21">
        <v>0.2</v>
      </c>
      <c r="K33" s="21">
        <v>10</v>
      </c>
      <c r="L33" s="21">
        <v>2.23</v>
      </c>
      <c r="M33" s="21">
        <v>0</v>
      </c>
      <c r="N33" s="21">
        <v>0</v>
      </c>
      <c r="O33" s="21">
        <v>0</v>
      </c>
    </row>
    <row r="34" spans="1:15" ht="13.5" customHeight="1">
      <c r="A34" s="21">
        <v>25</v>
      </c>
      <c r="B34" s="39" t="s">
        <v>32</v>
      </c>
      <c r="C34" s="21">
        <v>0</v>
      </c>
      <c r="D34" s="21">
        <v>2.12</v>
      </c>
      <c r="E34" s="21">
        <v>2.12</v>
      </c>
      <c r="F34" s="21">
        <v>2.1</v>
      </c>
      <c r="G34" s="21">
        <v>0</v>
      </c>
      <c r="H34" s="21">
        <v>0</v>
      </c>
      <c r="I34" s="21">
        <v>2.1</v>
      </c>
      <c r="J34" s="21">
        <v>0.02</v>
      </c>
      <c r="K34" s="21">
        <v>2</v>
      </c>
      <c r="L34" s="21">
        <v>0.5</v>
      </c>
      <c r="M34" s="21">
        <v>0</v>
      </c>
      <c r="N34" s="21">
        <v>0</v>
      </c>
      <c r="O34" s="21">
        <v>0</v>
      </c>
    </row>
    <row r="35" spans="1:15" ht="15.75" customHeight="1">
      <c r="A35" s="21">
        <v>27</v>
      </c>
      <c r="B35" s="39" t="s">
        <v>263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ht="12.75" customHeight="1">
      <c r="A36" s="21">
        <v>32</v>
      </c>
      <c r="B36" s="39" t="s">
        <v>33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s="52" customFormat="1" ht="31.5" customHeight="1">
      <c r="A37" s="193" t="s">
        <v>13</v>
      </c>
      <c r="B37" s="229"/>
      <c r="C37" s="41">
        <f t="shared" ref="C37:I37" si="5">SUM(C17:C36)</f>
        <v>0</v>
      </c>
      <c r="D37" s="41">
        <f t="shared" si="5"/>
        <v>24.95</v>
      </c>
      <c r="E37" s="41">
        <f t="shared" si="5"/>
        <v>24.95</v>
      </c>
      <c r="F37" s="41">
        <f t="shared" si="5"/>
        <v>24.410000000000004</v>
      </c>
      <c r="G37" s="41">
        <f t="shared" si="5"/>
        <v>0</v>
      </c>
      <c r="H37" s="41">
        <f t="shared" si="5"/>
        <v>0</v>
      </c>
      <c r="I37" s="41">
        <f t="shared" si="5"/>
        <v>24.410000000000004</v>
      </c>
      <c r="J37" s="41">
        <v>0.54</v>
      </c>
      <c r="K37" s="41">
        <f t="shared" ref="K37:O37" si="6">SUM(K17:K36)</f>
        <v>30</v>
      </c>
      <c r="L37" s="41">
        <f t="shared" si="6"/>
        <v>6.57</v>
      </c>
      <c r="M37" s="41">
        <f t="shared" si="6"/>
        <v>0</v>
      </c>
      <c r="N37" s="41">
        <f t="shared" si="6"/>
        <v>0</v>
      </c>
      <c r="O37" s="41">
        <f t="shared" si="6"/>
        <v>0</v>
      </c>
    </row>
    <row r="38" spans="1:15" ht="15" customHeight="1">
      <c r="A38" s="207" t="s">
        <v>0</v>
      </c>
      <c r="B38" s="215" t="s">
        <v>1</v>
      </c>
      <c r="C38" s="209" t="s">
        <v>211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9"/>
    </row>
    <row r="39" spans="1:15" ht="14.25" customHeight="1">
      <c r="A39" s="232"/>
      <c r="B39" s="216"/>
      <c r="C39" s="222" t="s">
        <v>208</v>
      </c>
      <c r="D39" s="265"/>
      <c r="E39" s="242"/>
      <c r="F39" s="222" t="s">
        <v>209</v>
      </c>
      <c r="G39" s="265"/>
      <c r="H39" s="265"/>
      <c r="I39" s="242"/>
      <c r="J39" s="207" t="s">
        <v>238</v>
      </c>
      <c r="K39" s="207" t="s">
        <v>213</v>
      </c>
      <c r="L39" s="207" t="s">
        <v>214</v>
      </c>
      <c r="M39" s="207" t="s">
        <v>215</v>
      </c>
      <c r="N39" s="207" t="s">
        <v>216</v>
      </c>
      <c r="O39" s="207" t="s">
        <v>217</v>
      </c>
    </row>
    <row r="40" spans="1:15" ht="20.25" customHeight="1">
      <c r="A40" s="232"/>
      <c r="B40" s="216"/>
      <c r="C40" s="207" t="s">
        <v>68</v>
      </c>
      <c r="D40" s="207" t="s">
        <v>69</v>
      </c>
      <c r="E40" s="207" t="s">
        <v>210</v>
      </c>
      <c r="F40" s="207" t="s">
        <v>70</v>
      </c>
      <c r="G40" s="207" t="s">
        <v>71</v>
      </c>
      <c r="H40" s="207" t="s">
        <v>72</v>
      </c>
      <c r="I40" s="207" t="s">
        <v>210</v>
      </c>
      <c r="J40" s="232"/>
      <c r="K40" s="232"/>
      <c r="L40" s="232"/>
      <c r="M40" s="232"/>
      <c r="N40" s="232"/>
      <c r="O40" s="232"/>
    </row>
    <row r="41" spans="1:15" ht="18.75" customHeight="1">
      <c r="A41" s="232"/>
      <c r="B41" s="216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</row>
    <row r="42" spans="1:15">
      <c r="A42" s="208"/>
      <c r="B42" s="217"/>
      <c r="C42" s="21">
        <v>76</v>
      </c>
      <c r="D42" s="21">
        <v>77</v>
      </c>
      <c r="E42" s="21">
        <v>78</v>
      </c>
      <c r="F42" s="21">
        <v>79</v>
      </c>
      <c r="G42" s="21">
        <v>80</v>
      </c>
      <c r="H42" s="21">
        <v>81</v>
      </c>
      <c r="I42" s="21">
        <v>82</v>
      </c>
      <c r="J42" s="21">
        <v>83</v>
      </c>
      <c r="K42" s="21">
        <v>84</v>
      </c>
      <c r="L42" s="21">
        <v>85</v>
      </c>
      <c r="M42" s="21">
        <v>86</v>
      </c>
      <c r="N42" s="21">
        <v>87</v>
      </c>
      <c r="O42" s="21">
        <v>88</v>
      </c>
    </row>
    <row r="43" spans="1:15" ht="10.5" customHeight="1">
      <c r="A43" s="191" t="s">
        <v>35</v>
      </c>
      <c r="B43" s="19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1.25" customHeight="1">
      <c r="A44" s="21">
        <v>1</v>
      </c>
      <c r="B44" s="39" t="s">
        <v>36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1:15" ht="10.5" customHeight="1">
      <c r="A45" s="21">
        <v>2</v>
      </c>
      <c r="B45" s="39" t="s">
        <v>37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ht="11.25" customHeight="1">
      <c r="A46" s="21">
        <v>3</v>
      </c>
      <c r="B46" s="39" t="s">
        <v>38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ht="11.25" customHeight="1">
      <c r="A47" s="21">
        <v>4</v>
      </c>
      <c r="B47" s="39" t="s">
        <v>39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s="86" customFormat="1" ht="11.25" customHeight="1">
      <c r="A48" s="264" t="s">
        <v>13</v>
      </c>
      <c r="B48" s="264"/>
      <c r="C48" s="41">
        <f>SUM(C44:C47)</f>
        <v>0</v>
      </c>
      <c r="D48" s="41">
        <v>0</v>
      </c>
      <c r="E48" s="41">
        <v>0</v>
      </c>
      <c r="F48" s="41">
        <v>0</v>
      </c>
      <c r="G48" s="41">
        <v>0</v>
      </c>
      <c r="H48" s="41">
        <f>SUM(H44:H47)</f>
        <v>0</v>
      </c>
      <c r="I48" s="41">
        <v>0</v>
      </c>
      <c r="J48" s="41">
        <v>0</v>
      </c>
      <c r="K48" s="41">
        <v>0</v>
      </c>
      <c r="L48" s="41">
        <f>SUM(L44:L47)</f>
        <v>0</v>
      </c>
      <c r="M48" s="41">
        <v>0</v>
      </c>
      <c r="N48" s="41">
        <v>0</v>
      </c>
      <c r="O48" s="41">
        <v>0</v>
      </c>
    </row>
    <row r="49" spans="1:15" s="52" customFormat="1" ht="10.5" customHeight="1">
      <c r="A49" s="193" t="s">
        <v>244</v>
      </c>
      <c r="B49" s="229"/>
      <c r="C49" s="41">
        <f>SUM(C37+C48)</f>
        <v>0</v>
      </c>
      <c r="D49" s="41">
        <f t="shared" ref="D49:O49" si="7">SUM(D37+D48)</f>
        <v>24.95</v>
      </c>
      <c r="E49" s="41">
        <f t="shared" si="7"/>
        <v>24.95</v>
      </c>
      <c r="F49" s="41">
        <f t="shared" si="7"/>
        <v>24.410000000000004</v>
      </c>
      <c r="G49" s="41">
        <f t="shared" si="7"/>
        <v>0</v>
      </c>
      <c r="H49" s="41">
        <f t="shared" si="7"/>
        <v>0</v>
      </c>
      <c r="I49" s="41">
        <f t="shared" si="7"/>
        <v>24.410000000000004</v>
      </c>
      <c r="J49" s="41">
        <f t="shared" si="7"/>
        <v>0.54</v>
      </c>
      <c r="K49" s="41">
        <f t="shared" si="7"/>
        <v>30</v>
      </c>
      <c r="L49" s="41">
        <f t="shared" si="7"/>
        <v>6.57</v>
      </c>
      <c r="M49" s="41">
        <f t="shared" si="7"/>
        <v>0</v>
      </c>
      <c r="N49" s="41">
        <f t="shared" si="7"/>
        <v>0</v>
      </c>
      <c r="O49" s="41">
        <f t="shared" si="7"/>
        <v>0</v>
      </c>
    </row>
    <row r="50" spans="1:15" ht="10.5" customHeight="1">
      <c r="A50" s="191" t="s">
        <v>41</v>
      </c>
      <c r="B50" s="19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2" customHeight="1">
      <c r="A51" s="21">
        <v>1</v>
      </c>
      <c r="B51" s="39" t="s">
        <v>27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ht="12" customHeight="1">
      <c r="A52" s="21">
        <v>2</v>
      </c>
      <c r="B52" s="39" t="s">
        <v>40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5" s="52" customFormat="1" ht="8.25" customHeight="1">
      <c r="A53" s="193" t="s">
        <v>13</v>
      </c>
      <c r="B53" s="229"/>
      <c r="C53" s="41">
        <f>SUM(C51:C52)</f>
        <v>0</v>
      </c>
      <c r="D53" s="41">
        <v>0</v>
      </c>
      <c r="E53" s="41">
        <v>0</v>
      </c>
      <c r="F53" s="41">
        <v>0</v>
      </c>
      <c r="G53" s="41">
        <f>SUM(G51:G52)</f>
        <v>0</v>
      </c>
      <c r="H53" s="41">
        <f>SUM(H51:H52)</f>
        <v>0</v>
      </c>
      <c r="I53" s="41">
        <v>0</v>
      </c>
      <c r="J53" s="41">
        <v>0</v>
      </c>
      <c r="K53" s="41">
        <v>0</v>
      </c>
      <c r="L53" s="41">
        <f>SUM(L51:L52)</f>
        <v>0</v>
      </c>
      <c r="M53" s="41">
        <v>0</v>
      </c>
      <c r="N53" s="41">
        <v>0</v>
      </c>
      <c r="O53" s="41">
        <v>0</v>
      </c>
    </row>
    <row r="54" spans="1:15" s="52" customFormat="1" ht="8.25" customHeight="1">
      <c r="A54" s="261" t="s">
        <v>261</v>
      </c>
      <c r="B54" s="26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1:15" s="52" customFormat="1" ht="8.25" customHeight="1">
      <c r="A55" s="120">
        <v>1</v>
      </c>
      <c r="B55" s="124" t="s">
        <v>267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1:15" s="52" customFormat="1" ht="8.25" customHeight="1">
      <c r="A56" s="120"/>
      <c r="B56" s="121" t="s">
        <v>55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1:15" ht="12" customHeight="1">
      <c r="A57" s="191" t="s">
        <v>42</v>
      </c>
      <c r="B57" s="19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2.75" customHeight="1">
      <c r="A58" s="21">
        <v>1</v>
      </c>
      <c r="B58" s="39" t="s">
        <v>43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1:15" ht="12.75" customHeight="1">
      <c r="A59" s="21">
        <v>2</v>
      </c>
      <c r="B59" s="39" t="s">
        <v>44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1:15" ht="12.75" customHeight="1">
      <c r="A60" s="21">
        <v>3</v>
      </c>
      <c r="B60" s="39" t="s">
        <v>152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s="52" customFormat="1" ht="13.5" customHeight="1">
      <c r="A61" s="193" t="s">
        <v>13</v>
      </c>
      <c r="B61" s="229"/>
      <c r="C61" s="41">
        <f>SUM(C58:C60)</f>
        <v>0</v>
      </c>
      <c r="D61" s="41">
        <v>0</v>
      </c>
      <c r="E61" s="41">
        <v>0</v>
      </c>
      <c r="F61" s="41">
        <v>0</v>
      </c>
      <c r="G61" s="41">
        <f>SUM(G58:G60)</f>
        <v>0</v>
      </c>
      <c r="H61" s="41">
        <f>SUM(H58:H60)</f>
        <v>0</v>
      </c>
      <c r="I61" s="41">
        <v>0</v>
      </c>
      <c r="J61" s="41">
        <v>0</v>
      </c>
      <c r="K61" s="41">
        <v>0</v>
      </c>
      <c r="L61" s="41">
        <f>SUM(L58:L60)</f>
        <v>0</v>
      </c>
      <c r="M61" s="41">
        <v>0</v>
      </c>
      <c r="N61" s="41">
        <v>0</v>
      </c>
      <c r="O61" s="41">
        <v>0</v>
      </c>
    </row>
    <row r="62" spans="1:15" ht="12" customHeight="1">
      <c r="A62" s="191" t="s">
        <v>45</v>
      </c>
      <c r="B62" s="192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2.75" customHeight="1">
      <c r="A63" s="21">
        <v>1</v>
      </c>
      <c r="B63" s="39" t="s">
        <v>46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ht="12.75" customHeight="1">
      <c r="A64" s="21">
        <v>2</v>
      </c>
      <c r="B64" s="39" t="s">
        <v>47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ht="12.75" customHeight="1">
      <c r="A65" s="21">
        <v>3</v>
      </c>
      <c r="B65" s="39" t="s">
        <v>48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s="52" customFormat="1" ht="13.5" customHeight="1">
      <c r="A66" s="193" t="s">
        <v>13</v>
      </c>
      <c r="B66" s="229"/>
      <c r="C66" s="41">
        <f>SUM(C63:C65)</f>
        <v>0</v>
      </c>
      <c r="D66" s="41">
        <v>0</v>
      </c>
      <c r="E66" s="41">
        <v>0</v>
      </c>
      <c r="F66" s="41">
        <v>0</v>
      </c>
      <c r="G66" s="41">
        <f>SUM(G63:G65)</f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f>SUM(M63:M65)</f>
        <v>0</v>
      </c>
      <c r="N66" s="41">
        <v>0</v>
      </c>
      <c r="O66" s="41">
        <v>0</v>
      </c>
    </row>
    <row r="67" spans="1:15" ht="12.75" customHeight="1">
      <c r="A67" s="191" t="s">
        <v>49</v>
      </c>
      <c r="B67" s="19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2" customHeight="1">
      <c r="A68" s="21">
        <v>1</v>
      </c>
      <c r="B68" s="39" t="s">
        <v>50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1:15" s="52" customFormat="1" ht="12.75" customHeight="1">
      <c r="A69" s="193" t="s">
        <v>13</v>
      </c>
      <c r="B69" s="229"/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</row>
    <row r="70" spans="1:15" ht="13.5" customHeight="1">
      <c r="A70" s="261" t="s">
        <v>153</v>
      </c>
      <c r="B70" s="262"/>
    </row>
    <row r="71" spans="1:15" ht="11.25" customHeight="1">
      <c r="A71" s="56">
        <v>1</v>
      </c>
      <c r="B71" s="57" t="str">
        <f>'2(1), 2(2)'!B72</f>
        <v>AvBGwcwc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s="52" customFormat="1" ht="12.75" customHeight="1">
      <c r="A72" s="193" t="s">
        <v>13</v>
      </c>
      <c r="B72" s="229"/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</row>
    <row r="73" spans="1:15" ht="12" customHeight="1">
      <c r="A73" s="261" t="s">
        <v>241</v>
      </c>
      <c r="B73" s="26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2.75" customHeight="1">
      <c r="A74" s="56">
        <v>1</v>
      </c>
      <c r="B74" s="57" t="s">
        <v>240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ht="12" customHeight="1">
      <c r="A75" s="193" t="s">
        <v>55</v>
      </c>
      <c r="B75" s="229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1:15" ht="12.75" customHeight="1">
      <c r="A76" s="193" t="s">
        <v>154</v>
      </c>
      <c r="B76" s="229"/>
      <c r="C76" s="21">
        <f>SUM(C72+C69+C66+C61+C53+C75)</f>
        <v>0</v>
      </c>
      <c r="D76" s="21">
        <f t="shared" ref="D76:O76" si="8">SUM(D72+D69+D66+D61+D53+D75)</f>
        <v>0</v>
      </c>
      <c r="E76" s="21">
        <f t="shared" si="8"/>
        <v>0</v>
      </c>
      <c r="F76" s="21">
        <f t="shared" si="8"/>
        <v>0</v>
      </c>
      <c r="G76" s="21">
        <f t="shared" si="8"/>
        <v>0</v>
      </c>
      <c r="H76" s="21">
        <f t="shared" si="8"/>
        <v>0</v>
      </c>
      <c r="I76" s="21">
        <f t="shared" si="8"/>
        <v>0</v>
      </c>
      <c r="J76" s="21">
        <f t="shared" si="8"/>
        <v>0</v>
      </c>
      <c r="K76" s="21">
        <f>K75+K72+K69+K66+K61+K56+K53</f>
        <v>0</v>
      </c>
      <c r="L76" s="21">
        <f>L75+L72+L69+L66+L61+L56+L53</f>
        <v>0</v>
      </c>
      <c r="M76" s="21">
        <f t="shared" si="8"/>
        <v>0</v>
      </c>
      <c r="N76" s="21">
        <f t="shared" si="8"/>
        <v>0</v>
      </c>
      <c r="O76" s="21">
        <f t="shared" si="8"/>
        <v>0</v>
      </c>
    </row>
    <row r="77" spans="1:15" ht="15.75" customHeight="1">
      <c r="A77" s="193" t="s">
        <v>155</v>
      </c>
      <c r="B77" s="229"/>
      <c r="C77" s="41">
        <f>SUM(C76+C48+C37)</f>
        <v>0</v>
      </c>
      <c r="D77" s="41">
        <f t="shared" ref="D77:O77" si="9">SUM(D76+D48+D37)</f>
        <v>24.95</v>
      </c>
      <c r="E77" s="41">
        <f t="shared" si="9"/>
        <v>24.95</v>
      </c>
      <c r="F77" s="41">
        <f t="shared" si="9"/>
        <v>24.410000000000004</v>
      </c>
      <c r="G77" s="41">
        <f t="shared" si="9"/>
        <v>0</v>
      </c>
      <c r="H77" s="41">
        <f t="shared" si="9"/>
        <v>0</v>
      </c>
      <c r="I77" s="41">
        <f t="shared" si="9"/>
        <v>24.410000000000004</v>
      </c>
      <c r="J77" s="41">
        <f t="shared" si="9"/>
        <v>0.54</v>
      </c>
      <c r="K77" s="41">
        <f t="shared" si="9"/>
        <v>30</v>
      </c>
      <c r="L77" s="41">
        <f t="shared" si="9"/>
        <v>6.57</v>
      </c>
      <c r="M77" s="41">
        <f t="shared" si="9"/>
        <v>0</v>
      </c>
      <c r="N77" s="41">
        <f t="shared" si="9"/>
        <v>0</v>
      </c>
      <c r="O77" s="41">
        <f t="shared" si="9"/>
        <v>0</v>
      </c>
    </row>
    <row r="78" spans="1:15" s="86" customFormat="1" ht="15.75" customHeight="1">
      <c r="A78" s="184" t="s">
        <v>246</v>
      </c>
      <c r="B78" s="185"/>
      <c r="C78" s="41">
        <f>+C15</f>
        <v>0</v>
      </c>
      <c r="D78" s="41">
        <f t="shared" ref="D78:O78" si="10">+D15</f>
        <v>10.14</v>
      </c>
      <c r="E78" s="41">
        <f t="shared" si="10"/>
        <v>10.14</v>
      </c>
      <c r="F78" s="41">
        <f t="shared" si="10"/>
        <v>10.07</v>
      </c>
      <c r="G78" s="41">
        <f t="shared" si="10"/>
        <v>0</v>
      </c>
      <c r="H78" s="41">
        <f t="shared" si="10"/>
        <v>0</v>
      </c>
      <c r="I78" s="41">
        <f t="shared" si="10"/>
        <v>10.07</v>
      </c>
      <c r="J78" s="41">
        <f t="shared" si="10"/>
        <v>7.0000000000000007E-2</v>
      </c>
      <c r="K78" s="41">
        <f t="shared" si="10"/>
        <v>1</v>
      </c>
      <c r="L78" s="41">
        <f t="shared" si="10"/>
        <v>0.56000000000000005</v>
      </c>
      <c r="M78" s="41">
        <f t="shared" si="10"/>
        <v>0</v>
      </c>
      <c r="N78" s="41">
        <f t="shared" si="10"/>
        <v>0</v>
      </c>
      <c r="O78" s="41">
        <f t="shared" si="10"/>
        <v>0</v>
      </c>
    </row>
    <row r="79" spans="1:15" ht="15.75" customHeight="1">
      <c r="A79" s="87"/>
      <c r="B79" s="94" t="s">
        <v>256</v>
      </c>
      <c r="C79" s="41">
        <f>SUM(C77+C78)</f>
        <v>0</v>
      </c>
      <c r="D79" s="41">
        <f t="shared" ref="D79:O79" si="11">SUM(D77+D78)</f>
        <v>35.090000000000003</v>
      </c>
      <c r="E79" s="41">
        <f t="shared" si="11"/>
        <v>35.090000000000003</v>
      </c>
      <c r="F79" s="41">
        <f t="shared" si="11"/>
        <v>34.480000000000004</v>
      </c>
      <c r="G79" s="41">
        <f t="shared" si="11"/>
        <v>0</v>
      </c>
      <c r="H79" s="41">
        <f t="shared" si="11"/>
        <v>0</v>
      </c>
      <c r="I79" s="41">
        <f t="shared" si="11"/>
        <v>34.480000000000004</v>
      </c>
      <c r="J79" s="41">
        <f t="shared" si="11"/>
        <v>0.6100000000000001</v>
      </c>
      <c r="K79" s="41">
        <f t="shared" si="11"/>
        <v>31</v>
      </c>
      <c r="L79" s="41">
        <f t="shared" si="11"/>
        <v>7.1300000000000008</v>
      </c>
      <c r="M79" s="41">
        <f t="shared" si="11"/>
        <v>0</v>
      </c>
      <c r="N79" s="41">
        <f t="shared" si="11"/>
        <v>0</v>
      </c>
      <c r="O79" s="41">
        <f t="shared" si="11"/>
        <v>0</v>
      </c>
    </row>
    <row r="80" spans="1:15" hidden="1"/>
    <row r="81" spans="1:15">
      <c r="A81" s="239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</row>
    <row r="84" spans="1:15">
      <c r="K84" s="165" t="s">
        <v>271</v>
      </c>
      <c r="L84" s="165"/>
    </row>
    <row r="85" spans="1:15">
      <c r="K85" s="165" t="s">
        <v>272</v>
      </c>
      <c r="L85" s="165"/>
    </row>
  </sheetData>
  <mergeCells count="65">
    <mergeCell ref="A1:A5"/>
    <mergeCell ref="B1:B5"/>
    <mergeCell ref="B38:B42"/>
    <mergeCell ref="C1:J1"/>
    <mergeCell ref="C2:E2"/>
    <mergeCell ref="F2:I2"/>
    <mergeCell ref="I3:I4"/>
    <mergeCell ref="I40:I41"/>
    <mergeCell ref="H40:H41"/>
    <mergeCell ref="C40:C41"/>
    <mergeCell ref="D40:D41"/>
    <mergeCell ref="E40:E41"/>
    <mergeCell ref="F40:F41"/>
    <mergeCell ref="G40:G41"/>
    <mergeCell ref="H3:H4"/>
    <mergeCell ref="G3:G4"/>
    <mergeCell ref="C39:E39"/>
    <mergeCell ref="F39:I39"/>
    <mergeCell ref="C3:C4"/>
    <mergeCell ref="D3:D4"/>
    <mergeCell ref="E3:E4"/>
    <mergeCell ref="F3:F4"/>
    <mergeCell ref="J2:J4"/>
    <mergeCell ref="K1:L1"/>
    <mergeCell ref="O2:O4"/>
    <mergeCell ref="M1:O1"/>
    <mergeCell ref="C38:O38"/>
    <mergeCell ref="K2:K4"/>
    <mergeCell ref="L2:L4"/>
    <mergeCell ref="M2:M4"/>
    <mergeCell ref="N2:N4"/>
    <mergeCell ref="J39:J41"/>
    <mergeCell ref="K39:K41"/>
    <mergeCell ref="L39:L41"/>
    <mergeCell ref="O39:O41"/>
    <mergeCell ref="M39:M41"/>
    <mergeCell ref="N39:N41"/>
    <mergeCell ref="A6:B6"/>
    <mergeCell ref="A10:B10"/>
    <mergeCell ref="A11:B11"/>
    <mergeCell ref="A14:B14"/>
    <mergeCell ref="A15:B15"/>
    <mergeCell ref="A16:B16"/>
    <mergeCell ref="A37:B37"/>
    <mergeCell ref="A43:B43"/>
    <mergeCell ref="A48:B48"/>
    <mergeCell ref="A50:B50"/>
    <mergeCell ref="A38:A42"/>
    <mergeCell ref="A49:B49"/>
    <mergeCell ref="A53:B53"/>
    <mergeCell ref="A57:B57"/>
    <mergeCell ref="A61:B61"/>
    <mergeCell ref="A62:B62"/>
    <mergeCell ref="A66:B66"/>
    <mergeCell ref="A54:B54"/>
    <mergeCell ref="A67:B67"/>
    <mergeCell ref="A69:B69"/>
    <mergeCell ref="A70:B70"/>
    <mergeCell ref="A72:B72"/>
    <mergeCell ref="A73:B73"/>
    <mergeCell ref="A81:O81"/>
    <mergeCell ref="A75:B75"/>
    <mergeCell ref="A76:B76"/>
    <mergeCell ref="A77:B77"/>
    <mergeCell ref="A78:B78"/>
  </mergeCells>
  <pageMargins left="0.9" right="0.3" top="0.5" bottom="0.5" header="0.3" footer="0.3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workbookViewId="0">
      <selection activeCell="D3" sqref="D3:D4"/>
    </sheetView>
  </sheetViews>
  <sheetFormatPr defaultRowHeight="12.75"/>
  <cols>
    <col min="1" max="1" width="4.42578125" style="51" customWidth="1"/>
    <col min="2" max="2" width="31.140625" style="51" customWidth="1"/>
    <col min="3" max="4" width="8.5703125" style="51" customWidth="1"/>
    <col min="5" max="5" width="9.28515625" style="51" customWidth="1"/>
    <col min="6" max="6" width="7.7109375" style="51" customWidth="1"/>
    <col min="7" max="7" width="7" style="51" customWidth="1"/>
    <col min="8" max="8" width="7.140625" style="51" customWidth="1"/>
    <col min="9" max="9" width="6.7109375" style="51" customWidth="1"/>
    <col min="10" max="10" width="6.85546875" style="51" customWidth="1"/>
    <col min="11" max="11" width="7.7109375" style="51" customWidth="1"/>
    <col min="12" max="12" width="6.28515625" style="51" customWidth="1"/>
    <col min="13" max="13" width="7.140625" style="51" customWidth="1"/>
    <col min="14" max="14" width="7.5703125" style="51" customWidth="1"/>
    <col min="15" max="15" width="9.7109375" style="51" customWidth="1"/>
    <col min="16" max="16" width="9.140625" style="51"/>
    <col min="17" max="17" width="8.42578125" style="51" customWidth="1"/>
    <col min="18" max="18" width="9.42578125" style="51" customWidth="1"/>
    <col min="19" max="16384" width="9.140625" style="51"/>
  </cols>
  <sheetData>
    <row r="1" spans="1:18" ht="14.25" customHeight="1">
      <c r="A1" s="207" t="s">
        <v>0</v>
      </c>
      <c r="B1" s="215" t="s">
        <v>1</v>
      </c>
      <c r="C1" s="222" t="s">
        <v>218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42"/>
      <c r="R1" s="207" t="s">
        <v>235</v>
      </c>
    </row>
    <row r="2" spans="1:18">
      <c r="A2" s="232"/>
      <c r="B2" s="216"/>
      <c r="C2" s="222" t="s">
        <v>219</v>
      </c>
      <c r="D2" s="265"/>
      <c r="E2" s="242"/>
      <c r="F2" s="222" t="s">
        <v>220</v>
      </c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42"/>
      <c r="R2" s="232"/>
    </row>
    <row r="3" spans="1:18" ht="14.25" customHeight="1">
      <c r="A3" s="232"/>
      <c r="B3" s="216"/>
      <c r="C3" s="207" t="s">
        <v>221</v>
      </c>
      <c r="D3" s="207" t="s">
        <v>222</v>
      </c>
      <c r="E3" s="269" t="s">
        <v>223</v>
      </c>
      <c r="F3" s="222" t="s">
        <v>224</v>
      </c>
      <c r="G3" s="265"/>
      <c r="H3" s="242"/>
      <c r="I3" s="222" t="s">
        <v>227</v>
      </c>
      <c r="J3" s="265"/>
      <c r="K3" s="242"/>
      <c r="L3" s="222" t="s">
        <v>229</v>
      </c>
      <c r="M3" s="265"/>
      <c r="N3" s="242"/>
      <c r="O3" s="222" t="s">
        <v>231</v>
      </c>
      <c r="P3" s="265"/>
      <c r="Q3" s="242"/>
      <c r="R3" s="232"/>
    </row>
    <row r="4" spans="1:18" ht="46.5" customHeight="1">
      <c r="A4" s="232"/>
      <c r="B4" s="216"/>
      <c r="C4" s="208"/>
      <c r="D4" s="208"/>
      <c r="E4" s="270"/>
      <c r="F4" s="5" t="s">
        <v>225</v>
      </c>
      <c r="G4" s="5" t="s">
        <v>127</v>
      </c>
      <c r="H4" s="5" t="s">
        <v>226</v>
      </c>
      <c r="I4" s="5" t="s">
        <v>225</v>
      </c>
      <c r="J4" s="5" t="s">
        <v>127</v>
      </c>
      <c r="K4" s="5" t="s">
        <v>228</v>
      </c>
      <c r="L4" s="5" t="s">
        <v>225</v>
      </c>
      <c r="M4" s="5" t="s">
        <v>127</v>
      </c>
      <c r="N4" s="5" t="s">
        <v>230</v>
      </c>
      <c r="O4" s="5" t="s">
        <v>232</v>
      </c>
      <c r="P4" s="5" t="s">
        <v>233</v>
      </c>
      <c r="Q4" s="5" t="s">
        <v>234</v>
      </c>
      <c r="R4" s="208"/>
    </row>
    <row r="5" spans="1:18">
      <c r="A5" s="208"/>
      <c r="B5" s="217"/>
      <c r="C5" s="21">
        <v>89</v>
      </c>
      <c r="D5" s="21">
        <v>90</v>
      </c>
      <c r="E5" s="21">
        <v>91</v>
      </c>
      <c r="F5" s="21">
        <v>92</v>
      </c>
      <c r="G5" s="21">
        <v>93</v>
      </c>
      <c r="H5" s="21">
        <v>94</v>
      </c>
      <c r="I5" s="21">
        <v>95</v>
      </c>
      <c r="J5" s="21">
        <v>96</v>
      </c>
      <c r="K5" s="21">
        <v>97</v>
      </c>
      <c r="L5" s="21">
        <v>98</v>
      </c>
      <c r="M5" s="21">
        <v>99</v>
      </c>
      <c r="N5" s="21">
        <v>100</v>
      </c>
      <c r="O5" s="21">
        <v>101</v>
      </c>
      <c r="P5" s="21">
        <v>102</v>
      </c>
      <c r="Q5" s="21">
        <v>103</v>
      </c>
      <c r="R5" s="21">
        <v>104</v>
      </c>
    </row>
    <row r="6" spans="1:18" ht="12.75" customHeight="1">
      <c r="A6" s="191" t="s">
        <v>10</v>
      </c>
      <c r="B6" s="192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5"/>
      <c r="P6" s="21"/>
      <c r="Q6" s="21"/>
      <c r="R6" s="21"/>
    </row>
    <row r="7" spans="1:18" ht="10.5" customHeight="1">
      <c r="A7" s="21">
        <v>1</v>
      </c>
      <c r="B7" s="39" t="s">
        <v>11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</row>
    <row r="8" spans="1:18" ht="12" customHeight="1">
      <c r="A8" s="21">
        <v>2</v>
      </c>
      <c r="B8" s="39" t="s">
        <v>12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</row>
    <row r="9" spans="1:18" s="103" customFormat="1" ht="9.75" customHeight="1">
      <c r="A9" s="101">
        <v>3</v>
      </c>
      <c r="B9" s="106" t="str">
        <f>'2(1), 2(2)'!B10</f>
        <v>Dwjcyi Av`k© ‡K›`ªxq `» Drcv`bKvix mt mt wjt</v>
      </c>
      <c r="C9" s="21">
        <v>0</v>
      </c>
      <c r="D9" s="21"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52" customFormat="1" ht="10.5" customHeight="1">
      <c r="A10" s="230" t="s">
        <v>13</v>
      </c>
      <c r="B10" s="231"/>
      <c r="C10" s="41">
        <v>0</v>
      </c>
      <c r="D10" s="41">
        <v>0</v>
      </c>
      <c r="E10" s="41">
        <f t="shared" ref="E10:R10" si="0">SUM(E7+E8)</f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1:18" ht="11.25" customHeight="1">
      <c r="A11" s="191" t="s">
        <v>14</v>
      </c>
      <c r="B11" s="19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5"/>
      <c r="P11" s="21"/>
      <c r="Q11" s="21"/>
      <c r="R11" s="21"/>
    </row>
    <row r="12" spans="1:18" ht="11.25" customHeight="1">
      <c r="A12" s="21">
        <v>1</v>
      </c>
      <c r="B12" s="39" t="s">
        <v>15</v>
      </c>
      <c r="C12" s="72">
        <v>1</v>
      </c>
      <c r="D12" s="72">
        <v>1</v>
      </c>
      <c r="E12" s="89">
        <f t="shared" ref="E12:E13" si="1">+C12-D12</f>
        <v>0</v>
      </c>
      <c r="F12" s="72">
        <v>0.7</v>
      </c>
      <c r="G12" s="72">
        <v>0</v>
      </c>
      <c r="H12" s="80">
        <f t="shared" ref="H12:H13" si="2">+F12+G12</f>
        <v>0.7</v>
      </c>
      <c r="I12" s="72">
        <v>0.7</v>
      </c>
      <c r="J12" s="72">
        <v>0</v>
      </c>
      <c r="K12" s="80">
        <f t="shared" ref="K12:K13" si="3">+I12+J12</f>
        <v>0.7</v>
      </c>
      <c r="L12" s="72">
        <v>0</v>
      </c>
      <c r="M12" s="72">
        <v>0</v>
      </c>
      <c r="N12" s="80">
        <f t="shared" ref="N12:N13" si="4">+L12+M12</f>
        <v>0</v>
      </c>
      <c r="O12" s="80">
        <v>0</v>
      </c>
      <c r="P12" s="80">
        <f t="shared" ref="O12:P13" si="5">+G12+J12-M12</f>
        <v>0</v>
      </c>
      <c r="Q12" s="80">
        <v>0</v>
      </c>
      <c r="R12" s="95">
        <v>0</v>
      </c>
    </row>
    <row r="13" spans="1:18" ht="13.5" customHeight="1">
      <c r="A13" s="47">
        <v>2</v>
      </c>
      <c r="B13" s="43" t="s">
        <v>236</v>
      </c>
      <c r="C13" s="72">
        <v>1</v>
      </c>
      <c r="D13" s="72">
        <v>1</v>
      </c>
      <c r="E13" s="89">
        <f t="shared" si="1"/>
        <v>0</v>
      </c>
      <c r="F13" s="72">
        <v>0</v>
      </c>
      <c r="G13" s="72">
        <v>0</v>
      </c>
      <c r="H13" s="80">
        <f t="shared" si="2"/>
        <v>0</v>
      </c>
      <c r="I13" s="72">
        <v>0</v>
      </c>
      <c r="J13" s="72">
        <v>0</v>
      </c>
      <c r="K13" s="80">
        <f t="shared" si="3"/>
        <v>0</v>
      </c>
      <c r="L13" s="72">
        <v>0</v>
      </c>
      <c r="M13" s="72">
        <v>0</v>
      </c>
      <c r="N13" s="80">
        <f t="shared" si="4"/>
        <v>0</v>
      </c>
      <c r="O13" s="80">
        <f t="shared" si="5"/>
        <v>0</v>
      </c>
      <c r="P13" s="80">
        <f t="shared" si="5"/>
        <v>0</v>
      </c>
      <c r="Q13" s="80">
        <f t="shared" ref="Q13" si="6">+O13+P13</f>
        <v>0</v>
      </c>
      <c r="R13" s="95">
        <v>0</v>
      </c>
    </row>
    <row r="14" spans="1:18" s="52" customFormat="1" ht="15" customHeight="1">
      <c r="A14" s="193" t="s">
        <v>13</v>
      </c>
      <c r="B14" s="229"/>
      <c r="C14" s="96">
        <f>SUM(C12+C13)</f>
        <v>2</v>
      </c>
      <c r="D14" s="96">
        <f t="shared" ref="D14:R14" si="7">SUM(D12+D13)</f>
        <v>2</v>
      </c>
      <c r="E14" s="96">
        <f t="shared" si="7"/>
        <v>0</v>
      </c>
      <c r="F14" s="96">
        <f t="shared" si="7"/>
        <v>0.7</v>
      </c>
      <c r="G14" s="96">
        <f t="shared" si="7"/>
        <v>0</v>
      </c>
      <c r="H14" s="96">
        <f t="shared" si="7"/>
        <v>0.7</v>
      </c>
      <c r="I14" s="96">
        <f t="shared" si="7"/>
        <v>0.7</v>
      </c>
      <c r="J14" s="96">
        <f t="shared" si="7"/>
        <v>0</v>
      </c>
      <c r="K14" s="96">
        <f t="shared" si="7"/>
        <v>0.7</v>
      </c>
      <c r="L14" s="96">
        <f t="shared" si="7"/>
        <v>0</v>
      </c>
      <c r="M14" s="96">
        <f t="shared" si="7"/>
        <v>0</v>
      </c>
      <c r="N14" s="96">
        <f t="shared" si="7"/>
        <v>0</v>
      </c>
      <c r="O14" s="96">
        <f t="shared" si="7"/>
        <v>0</v>
      </c>
      <c r="P14" s="96">
        <f t="shared" si="7"/>
        <v>0</v>
      </c>
      <c r="Q14" s="96">
        <f t="shared" si="7"/>
        <v>0</v>
      </c>
      <c r="R14" s="96">
        <f t="shared" si="7"/>
        <v>0</v>
      </c>
    </row>
    <row r="15" spans="1:18" s="52" customFormat="1" ht="14.25" customHeight="1">
      <c r="A15" s="193" t="s">
        <v>252</v>
      </c>
      <c r="B15" s="229"/>
      <c r="C15" s="96">
        <f>C14+C10</f>
        <v>2</v>
      </c>
      <c r="D15" s="96">
        <f t="shared" ref="D15:R15" si="8">D14+D10</f>
        <v>2</v>
      </c>
      <c r="E15" s="96">
        <f t="shared" si="8"/>
        <v>0</v>
      </c>
      <c r="F15" s="96">
        <f t="shared" si="8"/>
        <v>0.7</v>
      </c>
      <c r="G15" s="96">
        <f t="shared" si="8"/>
        <v>0</v>
      </c>
      <c r="H15" s="96">
        <f t="shared" si="8"/>
        <v>0.7</v>
      </c>
      <c r="I15" s="96">
        <f t="shared" si="8"/>
        <v>0.7</v>
      </c>
      <c r="J15" s="96">
        <f t="shared" si="8"/>
        <v>0</v>
      </c>
      <c r="K15" s="96">
        <f t="shared" si="8"/>
        <v>0.7</v>
      </c>
      <c r="L15" s="96">
        <f t="shared" si="8"/>
        <v>0</v>
      </c>
      <c r="M15" s="96">
        <f t="shared" si="8"/>
        <v>0</v>
      </c>
      <c r="N15" s="96">
        <f t="shared" si="8"/>
        <v>0</v>
      </c>
      <c r="O15" s="96">
        <f t="shared" si="8"/>
        <v>0</v>
      </c>
      <c r="P15" s="96">
        <f t="shared" si="8"/>
        <v>0</v>
      </c>
      <c r="Q15" s="96">
        <f t="shared" si="8"/>
        <v>0</v>
      </c>
      <c r="R15" s="96">
        <f t="shared" si="8"/>
        <v>0</v>
      </c>
    </row>
    <row r="16" spans="1:18" ht="14.25" customHeight="1">
      <c r="A16" s="191" t="s">
        <v>16</v>
      </c>
      <c r="B16" s="19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5"/>
      <c r="P16" s="21"/>
      <c r="Q16" s="21"/>
      <c r="R16" s="21"/>
    </row>
    <row r="17" spans="1:18">
      <c r="A17" s="21">
        <v>1</v>
      </c>
      <c r="B17" s="39" t="s">
        <v>17</v>
      </c>
      <c r="C17" s="21">
        <v>1</v>
      </c>
      <c r="D17" s="21">
        <v>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f t="shared" ref="Q17:Q23" si="9">SUM(O17+P17)</f>
        <v>0</v>
      </c>
      <c r="R17" s="21">
        <v>0</v>
      </c>
    </row>
    <row r="18" spans="1:18">
      <c r="A18" s="21">
        <v>2</v>
      </c>
      <c r="B18" s="39" t="s">
        <v>18</v>
      </c>
      <c r="C18" s="21">
        <v>31</v>
      </c>
      <c r="D18" s="21">
        <v>31</v>
      </c>
      <c r="E18" s="21">
        <v>0</v>
      </c>
      <c r="F18" s="21">
        <v>0.05</v>
      </c>
      <c r="G18" s="21">
        <v>0</v>
      </c>
      <c r="H18" s="21">
        <v>0.05</v>
      </c>
      <c r="I18" s="21">
        <v>0.05</v>
      </c>
      <c r="J18" s="21">
        <v>0</v>
      </c>
      <c r="K18" s="21">
        <v>0.05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</row>
    <row r="19" spans="1:18" ht="14.25" customHeight="1">
      <c r="A19" s="21">
        <v>3</v>
      </c>
      <c r="B19" s="39" t="s">
        <v>19</v>
      </c>
      <c r="C19" s="21">
        <v>1</v>
      </c>
      <c r="D19" s="21">
        <v>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f t="shared" si="9"/>
        <v>0</v>
      </c>
      <c r="R19" s="21">
        <v>0</v>
      </c>
    </row>
    <row r="20" spans="1:18" ht="15" customHeight="1">
      <c r="A20" s="21">
        <v>5</v>
      </c>
      <c r="B20" s="39" t="s">
        <v>34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f t="shared" si="9"/>
        <v>0</v>
      </c>
      <c r="R20" s="21">
        <v>0</v>
      </c>
    </row>
    <row r="21" spans="1:18" ht="14.25" customHeight="1">
      <c r="A21" s="21">
        <v>6</v>
      </c>
      <c r="B21" s="39" t="s">
        <v>20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f t="shared" si="9"/>
        <v>0</v>
      </c>
      <c r="R21" s="21">
        <v>0</v>
      </c>
    </row>
    <row r="22" spans="1:18">
      <c r="A22" s="21">
        <v>7</v>
      </c>
      <c r="B22" s="39" t="s">
        <v>21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f t="shared" si="9"/>
        <v>0</v>
      </c>
      <c r="R22" s="21">
        <v>0</v>
      </c>
    </row>
    <row r="23" spans="1:18" ht="15" customHeight="1">
      <c r="A23" s="21">
        <v>8</v>
      </c>
      <c r="B23" s="44" t="s">
        <v>22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f t="shared" si="9"/>
        <v>0</v>
      </c>
      <c r="R23" s="21">
        <v>0</v>
      </c>
    </row>
    <row r="24" spans="1:18" ht="30" customHeight="1">
      <c r="A24" s="55">
        <v>9</v>
      </c>
      <c r="B24" s="42" t="s">
        <v>137</v>
      </c>
      <c r="C24" s="21">
        <v>1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>
      <c r="A25" s="21">
        <v>11</v>
      </c>
      <c r="B25" s="39" t="s">
        <v>23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f>SUM(O25+P25)</f>
        <v>0</v>
      </c>
      <c r="R25" s="21">
        <v>0</v>
      </c>
    </row>
    <row r="26" spans="1:18">
      <c r="A26" s="21">
        <v>12</v>
      </c>
      <c r="B26" s="39" t="s">
        <v>24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1:18">
      <c r="A27" s="21">
        <v>13</v>
      </c>
      <c r="B27" s="39" t="s">
        <v>237</v>
      </c>
      <c r="C27" s="21">
        <v>1</v>
      </c>
      <c r="D27" s="21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f t="shared" ref="Q27:Q36" si="10">SUM(O27+P27)</f>
        <v>0</v>
      </c>
      <c r="R27" s="21">
        <v>0</v>
      </c>
    </row>
    <row r="28" spans="1:18">
      <c r="A28" s="21">
        <v>14</v>
      </c>
      <c r="B28" s="39" t="s">
        <v>25</v>
      </c>
      <c r="C28" s="21">
        <v>1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f t="shared" si="10"/>
        <v>0</v>
      </c>
      <c r="R28" s="21">
        <v>0</v>
      </c>
    </row>
    <row r="29" spans="1:18" ht="15" customHeight="1">
      <c r="A29" s="21">
        <v>15</v>
      </c>
      <c r="B29" s="39" t="s">
        <v>26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>
      <c r="A30" s="21">
        <v>17</v>
      </c>
      <c r="B30" s="39" t="s">
        <v>28</v>
      </c>
      <c r="C30" s="21">
        <v>40</v>
      </c>
      <c r="D30" s="21">
        <v>40</v>
      </c>
      <c r="E30" s="21">
        <v>0</v>
      </c>
      <c r="F30" s="21">
        <v>0.2</v>
      </c>
      <c r="G30" s="21">
        <v>0</v>
      </c>
      <c r="H30" s="21">
        <v>0.2</v>
      </c>
      <c r="I30" s="21">
        <v>0.2</v>
      </c>
      <c r="J30" s="21">
        <v>0</v>
      </c>
      <c r="K30" s="21">
        <v>0.2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f t="shared" si="10"/>
        <v>0</v>
      </c>
      <c r="R30" s="21">
        <v>0</v>
      </c>
    </row>
    <row r="31" spans="1:18" ht="14.25" customHeight="1">
      <c r="A31" s="21">
        <v>20</v>
      </c>
      <c r="B31" s="39" t="s">
        <v>29</v>
      </c>
      <c r="C31" s="21">
        <v>4</v>
      </c>
      <c r="D31" s="21">
        <v>4</v>
      </c>
      <c r="E31" s="21">
        <v>0</v>
      </c>
      <c r="F31" s="21">
        <v>7.0000000000000007E-2</v>
      </c>
      <c r="G31" s="21">
        <v>0</v>
      </c>
      <c r="H31" s="21">
        <v>7.0000000000000007E-2</v>
      </c>
      <c r="I31" s="21">
        <v>7.0000000000000007E-2</v>
      </c>
      <c r="J31" s="21">
        <v>0</v>
      </c>
      <c r="K31" s="21">
        <v>7.0000000000000007E-2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2</v>
      </c>
    </row>
    <row r="32" spans="1:18" ht="15" customHeight="1">
      <c r="A32" s="21">
        <v>21</v>
      </c>
      <c r="B32" s="39" t="s">
        <v>30</v>
      </c>
      <c r="C32" s="21">
        <v>6</v>
      </c>
      <c r="D32" s="21">
        <v>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f t="shared" si="10"/>
        <v>0</v>
      </c>
      <c r="R32" s="21">
        <v>1</v>
      </c>
    </row>
    <row r="33" spans="1:18" ht="15" customHeight="1">
      <c r="A33" s="21">
        <v>22</v>
      </c>
      <c r="B33" s="39" t="s">
        <v>31</v>
      </c>
      <c r="C33" s="21">
        <v>7</v>
      </c>
      <c r="D33" s="21">
        <v>7</v>
      </c>
      <c r="E33" s="21">
        <v>0</v>
      </c>
      <c r="F33" s="21">
        <v>0.2</v>
      </c>
      <c r="G33" s="21">
        <v>0</v>
      </c>
      <c r="H33" s="21">
        <v>0.2</v>
      </c>
      <c r="I33" s="21">
        <v>0.2</v>
      </c>
      <c r="J33" s="21">
        <v>0</v>
      </c>
      <c r="K33" s="21">
        <v>0.2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12</v>
      </c>
    </row>
    <row r="34" spans="1:18">
      <c r="A34" s="21">
        <v>25</v>
      </c>
      <c r="B34" s="39" t="s">
        <v>32</v>
      </c>
      <c r="C34" s="21">
        <v>4</v>
      </c>
      <c r="D34" s="21">
        <v>4</v>
      </c>
      <c r="E34" s="21">
        <v>0</v>
      </c>
      <c r="F34" s="21">
        <v>0.02</v>
      </c>
      <c r="G34" s="21">
        <v>0</v>
      </c>
      <c r="H34" s="21">
        <v>0.02</v>
      </c>
      <c r="I34" s="21">
        <v>0.02</v>
      </c>
      <c r="J34" s="21">
        <v>0</v>
      </c>
      <c r="K34" s="21">
        <v>0.02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4</v>
      </c>
    </row>
    <row r="35" spans="1:18" ht="14.25" customHeight="1">
      <c r="A35" s="21">
        <v>27</v>
      </c>
      <c r="B35" s="39" t="s">
        <v>263</v>
      </c>
      <c r="C35" s="21">
        <v>17</v>
      </c>
      <c r="D35" s="21">
        <v>17</v>
      </c>
      <c r="E35" s="21">
        <v>0</v>
      </c>
      <c r="F35" s="21">
        <v>0</v>
      </c>
      <c r="G35" s="21"/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f t="shared" si="10"/>
        <v>0</v>
      </c>
      <c r="R35" s="21">
        <v>0</v>
      </c>
    </row>
    <row r="36" spans="1:18" ht="14.25" customHeight="1">
      <c r="A36" s="21">
        <v>32</v>
      </c>
      <c r="B36" s="39" t="s">
        <v>33</v>
      </c>
      <c r="C36" s="21">
        <v>2</v>
      </c>
      <c r="D36" s="21">
        <v>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f t="shared" si="10"/>
        <v>0</v>
      </c>
      <c r="R36" s="21">
        <v>0</v>
      </c>
    </row>
    <row r="37" spans="1:18" s="52" customFormat="1" ht="28.5" customHeight="1">
      <c r="A37" s="193" t="s">
        <v>13</v>
      </c>
      <c r="B37" s="229"/>
      <c r="C37" s="41">
        <v>117</v>
      </c>
      <c r="D37" s="41">
        <v>117</v>
      </c>
      <c r="E37" s="41">
        <f t="shared" ref="E37:R37" si="11">SUM(E17:E36)</f>
        <v>0</v>
      </c>
      <c r="F37" s="41">
        <f t="shared" si="11"/>
        <v>0.54</v>
      </c>
      <c r="G37" s="41">
        <f t="shared" si="11"/>
        <v>0</v>
      </c>
      <c r="H37" s="41">
        <f t="shared" ref="H37:I37" si="12">SUM(H17:H36)</f>
        <v>0.54</v>
      </c>
      <c r="I37" s="41">
        <f t="shared" si="12"/>
        <v>0.54</v>
      </c>
      <c r="J37" s="41">
        <f t="shared" si="11"/>
        <v>0</v>
      </c>
      <c r="K37" s="41">
        <f t="shared" ref="K37" si="13">SUM(K17:K36)</f>
        <v>0.54</v>
      </c>
      <c r="L37" s="41">
        <f t="shared" si="11"/>
        <v>0</v>
      </c>
      <c r="M37" s="41">
        <f t="shared" si="11"/>
        <v>0</v>
      </c>
      <c r="N37" s="41">
        <f t="shared" si="11"/>
        <v>0</v>
      </c>
      <c r="O37" s="41">
        <f t="shared" si="11"/>
        <v>0</v>
      </c>
      <c r="P37" s="41">
        <f t="shared" si="11"/>
        <v>0</v>
      </c>
      <c r="Q37" s="41">
        <f t="shared" si="11"/>
        <v>0</v>
      </c>
      <c r="R37" s="41">
        <f t="shared" si="11"/>
        <v>19</v>
      </c>
    </row>
    <row r="38" spans="1:18" ht="12" customHeight="1">
      <c r="A38" s="207" t="s">
        <v>0</v>
      </c>
      <c r="B38" s="215" t="s">
        <v>1</v>
      </c>
      <c r="C38" s="222" t="s">
        <v>218</v>
      </c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42"/>
      <c r="R38" s="207" t="s">
        <v>235</v>
      </c>
    </row>
    <row r="39" spans="1:18" ht="12.75" customHeight="1">
      <c r="A39" s="232"/>
      <c r="B39" s="216"/>
      <c r="C39" s="222" t="s">
        <v>219</v>
      </c>
      <c r="D39" s="265"/>
      <c r="E39" s="242"/>
      <c r="F39" s="222" t="s">
        <v>220</v>
      </c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42"/>
      <c r="R39" s="232"/>
    </row>
    <row r="40" spans="1:18" ht="12" customHeight="1">
      <c r="A40" s="232"/>
      <c r="B40" s="216"/>
      <c r="C40" s="269" t="s">
        <v>221</v>
      </c>
      <c r="D40" s="269" t="s">
        <v>222</v>
      </c>
      <c r="E40" s="271" t="s">
        <v>223</v>
      </c>
      <c r="F40" s="222" t="s">
        <v>224</v>
      </c>
      <c r="G40" s="265"/>
      <c r="H40" s="242"/>
      <c r="I40" s="222" t="s">
        <v>227</v>
      </c>
      <c r="J40" s="265"/>
      <c r="K40" s="242"/>
      <c r="L40" s="222" t="s">
        <v>229</v>
      </c>
      <c r="M40" s="265"/>
      <c r="N40" s="242"/>
      <c r="O40" s="222" t="s">
        <v>231</v>
      </c>
      <c r="P40" s="265"/>
      <c r="Q40" s="242"/>
      <c r="R40" s="232"/>
    </row>
    <row r="41" spans="1:18" ht="36.75" customHeight="1">
      <c r="A41" s="232"/>
      <c r="B41" s="216"/>
      <c r="C41" s="270"/>
      <c r="D41" s="270"/>
      <c r="E41" s="272"/>
      <c r="F41" s="5" t="s">
        <v>225</v>
      </c>
      <c r="G41" s="5" t="s">
        <v>127</v>
      </c>
      <c r="H41" s="5" t="s">
        <v>226</v>
      </c>
      <c r="I41" s="5" t="s">
        <v>225</v>
      </c>
      <c r="J41" s="5" t="s">
        <v>127</v>
      </c>
      <c r="K41" s="5" t="s">
        <v>228</v>
      </c>
      <c r="L41" s="5" t="s">
        <v>225</v>
      </c>
      <c r="M41" s="5" t="s">
        <v>127</v>
      </c>
      <c r="N41" s="5" t="s">
        <v>230</v>
      </c>
      <c r="O41" s="5" t="s">
        <v>232</v>
      </c>
      <c r="P41" s="5" t="s">
        <v>233</v>
      </c>
      <c r="Q41" s="5" t="s">
        <v>234</v>
      </c>
      <c r="R41" s="208"/>
    </row>
    <row r="42" spans="1:18" ht="10.5" customHeight="1">
      <c r="A42" s="208"/>
      <c r="B42" s="217"/>
      <c r="C42" s="21">
        <v>89</v>
      </c>
      <c r="D42" s="21">
        <v>90</v>
      </c>
      <c r="E42" s="21">
        <v>91</v>
      </c>
      <c r="F42" s="21">
        <v>92</v>
      </c>
      <c r="G42" s="21">
        <v>93</v>
      </c>
      <c r="H42" s="21">
        <v>94</v>
      </c>
      <c r="I42" s="21">
        <v>95</v>
      </c>
      <c r="J42" s="21">
        <v>96</v>
      </c>
      <c r="K42" s="21">
        <v>97</v>
      </c>
      <c r="L42" s="21">
        <v>98</v>
      </c>
      <c r="M42" s="21">
        <v>99</v>
      </c>
      <c r="N42" s="21">
        <v>100</v>
      </c>
      <c r="O42" s="21">
        <v>101</v>
      </c>
      <c r="P42" s="21">
        <v>102</v>
      </c>
      <c r="Q42" s="21">
        <v>103</v>
      </c>
      <c r="R42" s="21">
        <v>104</v>
      </c>
    </row>
    <row r="43" spans="1:18" ht="12" customHeight="1">
      <c r="A43" s="191" t="s">
        <v>35</v>
      </c>
      <c r="B43" s="19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5"/>
      <c r="P43" s="21"/>
      <c r="Q43" s="21"/>
      <c r="R43" s="21"/>
    </row>
    <row r="44" spans="1:18">
      <c r="A44" s="21">
        <v>1</v>
      </c>
      <c r="B44" s="39" t="s">
        <v>36</v>
      </c>
      <c r="C44" s="21">
        <v>0</v>
      </c>
      <c r="D44" s="21">
        <v>0</v>
      </c>
      <c r="E44" s="21">
        <v>0</v>
      </c>
      <c r="F44" s="21">
        <v>0</v>
      </c>
      <c r="G44" s="58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>
      <c r="A45" s="21">
        <v>2</v>
      </c>
      <c r="B45" s="39" t="s">
        <v>37</v>
      </c>
      <c r="C45" s="21">
        <v>0</v>
      </c>
      <c r="D45" s="21">
        <v>0</v>
      </c>
      <c r="E45" s="21">
        <v>0</v>
      </c>
      <c r="F45" s="21">
        <v>0</v>
      </c>
      <c r="G45" s="58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>
      <c r="A46" s="21">
        <v>3</v>
      </c>
      <c r="B46" s="39" t="s">
        <v>38</v>
      </c>
      <c r="C46" s="21">
        <v>0</v>
      </c>
      <c r="D46" s="21">
        <v>0</v>
      </c>
      <c r="E46" s="21">
        <v>0</v>
      </c>
      <c r="F46" s="21">
        <v>0</v>
      </c>
      <c r="G46" s="58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1:18" ht="12" customHeight="1">
      <c r="A47" s="21">
        <v>4</v>
      </c>
      <c r="B47" s="39" t="s">
        <v>39</v>
      </c>
      <c r="C47" s="21">
        <v>0</v>
      </c>
      <c r="D47" s="21">
        <v>0</v>
      </c>
      <c r="E47" s="21">
        <v>0</v>
      </c>
      <c r="F47" s="21">
        <v>0</v>
      </c>
      <c r="G47" s="58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1:18" s="86" customFormat="1" ht="10.5" customHeight="1">
      <c r="A48" s="193" t="s">
        <v>13</v>
      </c>
      <c r="B48" s="229"/>
      <c r="C48" s="41">
        <v>0</v>
      </c>
      <c r="D48" s="41">
        <v>0</v>
      </c>
      <c r="E48" s="41">
        <f t="shared" ref="E48:R48" si="14">SUM(E44:E47)</f>
        <v>0</v>
      </c>
      <c r="F48" s="41">
        <f t="shared" si="14"/>
        <v>0</v>
      </c>
      <c r="G48" s="41">
        <f t="shared" si="14"/>
        <v>0</v>
      </c>
      <c r="H48" s="41">
        <f t="shared" si="14"/>
        <v>0</v>
      </c>
      <c r="I48" s="41">
        <f t="shared" si="14"/>
        <v>0</v>
      </c>
      <c r="J48" s="41">
        <f t="shared" si="14"/>
        <v>0</v>
      </c>
      <c r="K48" s="41">
        <f t="shared" si="14"/>
        <v>0</v>
      </c>
      <c r="L48" s="41">
        <f t="shared" si="14"/>
        <v>0</v>
      </c>
      <c r="M48" s="41">
        <f t="shared" si="14"/>
        <v>0</v>
      </c>
      <c r="N48" s="41">
        <f t="shared" si="14"/>
        <v>0</v>
      </c>
      <c r="O48" s="41">
        <f t="shared" si="14"/>
        <v>0</v>
      </c>
      <c r="P48" s="41">
        <f t="shared" si="14"/>
        <v>0</v>
      </c>
      <c r="Q48" s="41">
        <f t="shared" si="14"/>
        <v>0</v>
      </c>
      <c r="R48" s="41">
        <f t="shared" si="14"/>
        <v>0</v>
      </c>
    </row>
    <row r="49" spans="1:18" s="52" customFormat="1">
      <c r="A49" s="193" t="s">
        <v>244</v>
      </c>
      <c r="B49" s="229"/>
      <c r="C49" s="41">
        <v>0</v>
      </c>
      <c r="D49" s="41">
        <v>0</v>
      </c>
      <c r="E49" s="41">
        <f t="shared" ref="E49:R49" si="15">SUM(E37+E48)</f>
        <v>0</v>
      </c>
      <c r="F49" s="41">
        <v>0</v>
      </c>
      <c r="G49" s="41">
        <f t="shared" si="15"/>
        <v>0</v>
      </c>
      <c r="H49" s="41">
        <v>0</v>
      </c>
      <c r="I49" s="41">
        <v>0</v>
      </c>
      <c r="J49" s="41">
        <f t="shared" si="15"/>
        <v>0</v>
      </c>
      <c r="K49" s="41">
        <v>0</v>
      </c>
      <c r="L49" s="41">
        <f t="shared" si="15"/>
        <v>0</v>
      </c>
      <c r="M49" s="41">
        <f t="shared" si="15"/>
        <v>0</v>
      </c>
      <c r="N49" s="41">
        <f t="shared" si="15"/>
        <v>0</v>
      </c>
      <c r="O49" s="41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19</v>
      </c>
    </row>
    <row r="50" spans="1:18" ht="9" customHeight="1">
      <c r="A50" s="191" t="s">
        <v>41</v>
      </c>
      <c r="B50" s="19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5"/>
      <c r="P50" s="21"/>
      <c r="Q50" s="21"/>
      <c r="R50" s="21"/>
    </row>
    <row r="51" spans="1:18">
      <c r="A51" s="21">
        <v>1</v>
      </c>
      <c r="B51" s="39" t="s">
        <v>27</v>
      </c>
      <c r="C51" s="21">
        <v>3</v>
      </c>
      <c r="D51" s="21">
        <v>3</v>
      </c>
      <c r="E51" s="21">
        <v>0</v>
      </c>
      <c r="F51" s="21">
        <v>0</v>
      </c>
      <c r="G51" s="58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1:18" ht="8.25" customHeight="1">
      <c r="A52" s="21">
        <v>2</v>
      </c>
      <c r="B52" s="39" t="s">
        <v>40</v>
      </c>
      <c r="C52" s="21">
        <v>0</v>
      </c>
      <c r="D52" s="21">
        <v>0</v>
      </c>
      <c r="E52" s="21">
        <v>0</v>
      </c>
      <c r="F52" s="21">
        <v>0</v>
      </c>
      <c r="G52" s="58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1:18" s="52" customFormat="1" ht="9.75" customHeight="1">
      <c r="A53" s="193" t="s">
        <v>13</v>
      </c>
      <c r="B53" s="229"/>
      <c r="C53" s="41">
        <f>SUM(C51:C52)</f>
        <v>3</v>
      </c>
      <c r="D53" s="41">
        <f t="shared" ref="D53:Q53" si="16">SUM(D51:D52)</f>
        <v>3</v>
      </c>
      <c r="E53" s="41">
        <f t="shared" si="16"/>
        <v>0</v>
      </c>
      <c r="F53" s="41">
        <f t="shared" si="16"/>
        <v>0</v>
      </c>
      <c r="G53" s="41">
        <f t="shared" si="16"/>
        <v>0</v>
      </c>
      <c r="H53" s="41">
        <f t="shared" si="16"/>
        <v>0</v>
      </c>
      <c r="I53" s="41">
        <f t="shared" si="16"/>
        <v>0</v>
      </c>
      <c r="J53" s="41">
        <f t="shared" si="16"/>
        <v>0</v>
      </c>
      <c r="K53" s="41">
        <f t="shared" si="16"/>
        <v>0</v>
      </c>
      <c r="L53" s="41">
        <f t="shared" si="16"/>
        <v>0</v>
      </c>
      <c r="M53" s="41">
        <f t="shared" si="16"/>
        <v>0</v>
      </c>
      <c r="N53" s="41">
        <f t="shared" si="16"/>
        <v>0</v>
      </c>
      <c r="O53" s="41">
        <f t="shared" si="16"/>
        <v>0</v>
      </c>
      <c r="P53" s="41">
        <f t="shared" si="16"/>
        <v>0</v>
      </c>
      <c r="Q53" s="41">
        <f t="shared" si="16"/>
        <v>0</v>
      </c>
      <c r="R53" s="41">
        <v>0</v>
      </c>
    </row>
    <row r="54" spans="1:18" s="52" customFormat="1" ht="9.75" customHeight="1">
      <c r="A54" s="261" t="s">
        <v>261</v>
      </c>
      <c r="B54" s="26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5"/>
      <c r="P54" s="41"/>
      <c r="Q54" s="41"/>
      <c r="R54" s="41"/>
    </row>
    <row r="55" spans="1:18" s="52" customFormat="1" ht="12.75" customHeight="1">
      <c r="A55" s="120">
        <v>1</v>
      </c>
      <c r="B55" s="124" t="s">
        <v>267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1</v>
      </c>
      <c r="P55" s="21">
        <v>0</v>
      </c>
      <c r="Q55" s="21">
        <v>0</v>
      </c>
      <c r="R55" s="21">
        <v>0</v>
      </c>
    </row>
    <row r="56" spans="1:18" s="52" customFormat="1">
      <c r="A56" s="120"/>
      <c r="B56" s="121" t="s">
        <v>55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1:18" ht="9" customHeight="1">
      <c r="A57" s="191" t="s">
        <v>42</v>
      </c>
      <c r="B57" s="19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5"/>
      <c r="P57" s="21"/>
      <c r="Q57" s="21"/>
      <c r="R57" s="21"/>
    </row>
    <row r="58" spans="1:18">
      <c r="A58" s="21">
        <v>1</v>
      </c>
      <c r="B58" s="39" t="s">
        <v>43</v>
      </c>
      <c r="C58" s="21">
        <v>4</v>
      </c>
      <c r="D58" s="21">
        <v>4</v>
      </c>
      <c r="E58" s="21">
        <v>0</v>
      </c>
      <c r="F58" s="21">
        <v>0</v>
      </c>
      <c r="G58" s="58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1:18" ht="10.5" customHeight="1">
      <c r="A59" s="21">
        <v>2</v>
      </c>
      <c r="B59" s="39" t="s">
        <v>44</v>
      </c>
      <c r="C59" s="21">
        <v>4</v>
      </c>
      <c r="D59" s="21">
        <v>4</v>
      </c>
      <c r="E59" s="21">
        <v>0</v>
      </c>
      <c r="F59" s="21">
        <v>0</v>
      </c>
      <c r="G59" s="58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1:18" ht="9.75" customHeight="1">
      <c r="A60" s="21">
        <v>3</v>
      </c>
      <c r="B60" s="39" t="s">
        <v>152</v>
      </c>
      <c r="C60" s="21">
        <v>0</v>
      </c>
      <c r="D60" s="21">
        <v>0</v>
      </c>
      <c r="E60" s="21">
        <v>0</v>
      </c>
      <c r="F60" s="21">
        <v>0</v>
      </c>
      <c r="G60" s="58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1:18" s="52" customFormat="1" ht="11.25" customHeight="1">
      <c r="A61" s="193" t="s">
        <v>13</v>
      </c>
      <c r="B61" s="229"/>
      <c r="C61" s="41">
        <f>SUM(C58:C60)</f>
        <v>8</v>
      </c>
      <c r="D61" s="41">
        <f>SUM(D58:D60)</f>
        <v>8</v>
      </c>
      <c r="E61" s="41">
        <f t="shared" ref="E61:R61" si="17">SUM(E58:E60)</f>
        <v>0</v>
      </c>
      <c r="F61" s="41">
        <f t="shared" si="17"/>
        <v>0</v>
      </c>
      <c r="G61" s="41">
        <f t="shared" si="17"/>
        <v>0</v>
      </c>
      <c r="H61" s="41">
        <f t="shared" si="17"/>
        <v>0</v>
      </c>
      <c r="I61" s="41">
        <f t="shared" si="17"/>
        <v>0</v>
      </c>
      <c r="J61" s="41">
        <f t="shared" si="17"/>
        <v>0</v>
      </c>
      <c r="K61" s="41">
        <f t="shared" si="17"/>
        <v>0</v>
      </c>
      <c r="L61" s="41">
        <f t="shared" si="17"/>
        <v>0</v>
      </c>
      <c r="M61" s="41">
        <f t="shared" si="17"/>
        <v>0</v>
      </c>
      <c r="N61" s="41">
        <f t="shared" si="17"/>
        <v>0</v>
      </c>
      <c r="O61" s="41">
        <f t="shared" si="17"/>
        <v>0</v>
      </c>
      <c r="P61" s="41">
        <f t="shared" si="17"/>
        <v>0</v>
      </c>
      <c r="Q61" s="41">
        <f t="shared" si="17"/>
        <v>0</v>
      </c>
      <c r="R61" s="41">
        <f t="shared" si="17"/>
        <v>0</v>
      </c>
    </row>
    <row r="62" spans="1:18" ht="9.75" customHeight="1">
      <c r="A62" s="191" t="s">
        <v>45</v>
      </c>
      <c r="B62" s="192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5"/>
      <c r="P62" s="21"/>
      <c r="Q62" s="21"/>
      <c r="R62" s="21"/>
    </row>
    <row r="63" spans="1:18" ht="10.5" customHeight="1">
      <c r="A63" s="21">
        <v>1</v>
      </c>
      <c r="B63" s="39" t="s">
        <v>46</v>
      </c>
      <c r="C63" s="21">
        <v>0</v>
      </c>
      <c r="D63" s="21">
        <v>0</v>
      </c>
      <c r="E63" s="21">
        <v>0</v>
      </c>
      <c r="F63" s="21">
        <v>0</v>
      </c>
      <c r="G63" s="58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1:18" ht="10.5" customHeight="1">
      <c r="A64" s="21">
        <v>2</v>
      </c>
      <c r="B64" s="39" t="s">
        <v>47</v>
      </c>
      <c r="C64" s="21">
        <v>0</v>
      </c>
      <c r="D64" s="21">
        <v>0</v>
      </c>
      <c r="E64" s="21">
        <v>0</v>
      </c>
      <c r="F64" s="21">
        <v>0</v>
      </c>
      <c r="G64" s="58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1:18" ht="9.75" customHeight="1">
      <c r="A65" s="21">
        <v>3</v>
      </c>
      <c r="B65" s="39" t="s">
        <v>48</v>
      </c>
      <c r="C65" s="21">
        <v>0</v>
      </c>
      <c r="D65" s="21">
        <v>0</v>
      </c>
      <c r="E65" s="21">
        <v>0</v>
      </c>
      <c r="F65" s="21">
        <v>0</v>
      </c>
      <c r="G65" s="58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1:18" s="52" customFormat="1" ht="9.75" customHeight="1">
      <c r="A66" s="193" t="s">
        <v>13</v>
      </c>
      <c r="B66" s="229"/>
      <c r="C66" s="41">
        <v>0</v>
      </c>
      <c r="D66" s="41">
        <v>0</v>
      </c>
      <c r="E66" s="41">
        <f t="shared" ref="E66:Q66" si="18">SUM(E63:E65)</f>
        <v>0</v>
      </c>
      <c r="F66" s="41">
        <f t="shared" si="18"/>
        <v>0</v>
      </c>
      <c r="G66" s="41">
        <f t="shared" si="18"/>
        <v>0</v>
      </c>
      <c r="H66" s="41">
        <f t="shared" si="18"/>
        <v>0</v>
      </c>
      <c r="I66" s="41">
        <f t="shared" si="18"/>
        <v>0</v>
      </c>
      <c r="J66" s="41">
        <f t="shared" si="18"/>
        <v>0</v>
      </c>
      <c r="K66" s="41">
        <f t="shared" si="18"/>
        <v>0</v>
      </c>
      <c r="L66" s="41">
        <f t="shared" si="18"/>
        <v>0</v>
      </c>
      <c r="M66" s="41">
        <f t="shared" si="18"/>
        <v>0</v>
      </c>
      <c r="N66" s="41">
        <f t="shared" si="18"/>
        <v>0</v>
      </c>
      <c r="O66" s="41">
        <f t="shared" si="18"/>
        <v>0</v>
      </c>
      <c r="P66" s="41">
        <f t="shared" si="18"/>
        <v>0</v>
      </c>
      <c r="Q66" s="41">
        <f t="shared" si="18"/>
        <v>0</v>
      </c>
      <c r="R66" s="41">
        <v>0</v>
      </c>
    </row>
    <row r="67" spans="1:18" ht="8.25" customHeight="1">
      <c r="A67" s="191" t="s">
        <v>49</v>
      </c>
      <c r="B67" s="19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5"/>
      <c r="P67" s="21"/>
      <c r="Q67" s="21"/>
      <c r="R67" s="21"/>
    </row>
    <row r="68" spans="1:18" ht="9.75" customHeight="1">
      <c r="A68" s="21">
        <v>1</v>
      </c>
      <c r="B68" s="39" t="s">
        <v>50</v>
      </c>
      <c r="C68" s="21">
        <v>1</v>
      </c>
      <c r="D68" s="21">
        <v>1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1:18" s="52" customFormat="1" ht="11.25" customHeight="1">
      <c r="A69" s="193" t="s">
        <v>13</v>
      </c>
      <c r="B69" s="229"/>
      <c r="C69" s="41">
        <v>1</v>
      </c>
      <c r="D69" s="41">
        <v>1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</row>
    <row r="70" spans="1:18" ht="10.5" customHeight="1">
      <c r="A70" s="34" t="s">
        <v>153</v>
      </c>
      <c r="B70" s="35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45"/>
    </row>
    <row r="71" spans="1:18" ht="10.5" customHeight="1">
      <c r="A71" s="56">
        <v>1</v>
      </c>
      <c r="B71" s="57" t="str">
        <f>'2(1), 2(2)'!B72</f>
        <v>AvBGwcwc</v>
      </c>
      <c r="C71" s="21">
        <v>1</v>
      </c>
      <c r="D71" s="21">
        <v>1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1</v>
      </c>
    </row>
    <row r="72" spans="1:18" s="52" customFormat="1" ht="10.5" customHeight="1">
      <c r="A72" s="193" t="s">
        <v>13</v>
      </c>
      <c r="B72" s="229"/>
      <c r="C72" s="41">
        <v>1</v>
      </c>
      <c r="D72" s="41">
        <v>1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21">
        <v>0</v>
      </c>
      <c r="R72" s="21">
        <v>1</v>
      </c>
    </row>
    <row r="73" spans="1:18" ht="8.25" customHeight="1">
      <c r="A73" s="34" t="s">
        <v>241</v>
      </c>
      <c r="B73" s="3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2" customHeight="1">
      <c r="A74" s="56">
        <v>1</v>
      </c>
      <c r="B74" s="57" t="s">
        <v>240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1:18" ht="9.75" customHeight="1">
      <c r="A75" s="193" t="s">
        <v>55</v>
      </c>
      <c r="B75" s="229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1:18" ht="12" customHeight="1">
      <c r="A76" s="193" t="s">
        <v>154</v>
      </c>
      <c r="B76" s="229"/>
      <c r="C76" s="21">
        <f>C75+C72+C69+C66+C61+C56+C53</f>
        <v>13</v>
      </c>
      <c r="D76" s="21">
        <f>D75+D72+D69+D66+D61+D56+D53</f>
        <v>13</v>
      </c>
      <c r="E76" s="21">
        <f t="shared" ref="E76:P76" si="19">SUM(E72+E69+E66+E61+E53+E75)</f>
        <v>0</v>
      </c>
      <c r="F76" s="21">
        <f>F75+F72+F69+F66+F61+F56+F53</f>
        <v>0</v>
      </c>
      <c r="G76" s="21">
        <f t="shared" si="19"/>
        <v>0</v>
      </c>
      <c r="H76" s="21">
        <f>H75+H72+H69+H66+H61+H56+H53</f>
        <v>0</v>
      </c>
      <c r="I76" s="21">
        <f>I75+I72+I69+I66+I61+I56+I53</f>
        <v>0</v>
      </c>
      <c r="J76" s="21">
        <f t="shared" si="19"/>
        <v>0</v>
      </c>
      <c r="K76" s="21">
        <f>K75+K72+K69+K66+K61+K56+K53</f>
        <v>0</v>
      </c>
      <c r="L76" s="21">
        <f t="shared" si="19"/>
        <v>0</v>
      </c>
      <c r="M76" s="21">
        <f t="shared" si="19"/>
        <v>0</v>
      </c>
      <c r="N76" s="21">
        <f t="shared" si="19"/>
        <v>0</v>
      </c>
      <c r="O76" s="21">
        <f>O75+O72+O69+O66+O61+O56+O53</f>
        <v>0</v>
      </c>
      <c r="P76" s="21">
        <f t="shared" si="19"/>
        <v>0</v>
      </c>
      <c r="Q76" s="21">
        <f>Q75+Q72+Q69+Q66+Q61+Q56+Q53</f>
        <v>0</v>
      </c>
      <c r="R76" s="21">
        <f>R75+R72+R69+R66+R61+R56+R53</f>
        <v>1</v>
      </c>
    </row>
    <row r="77" spans="1:18" ht="11.25" customHeight="1">
      <c r="A77" s="193" t="s">
        <v>155</v>
      </c>
      <c r="B77" s="229"/>
      <c r="C77" s="21">
        <f>SUM(C76+C48+C37)</f>
        <v>130</v>
      </c>
      <c r="D77" s="21">
        <f t="shared" ref="D77:R77" si="20">SUM(D76+D48+D37)</f>
        <v>130</v>
      </c>
      <c r="E77" s="21">
        <f t="shared" si="20"/>
        <v>0</v>
      </c>
      <c r="F77" s="21">
        <f t="shared" si="20"/>
        <v>0.54</v>
      </c>
      <c r="G77" s="21">
        <f t="shared" si="20"/>
        <v>0</v>
      </c>
      <c r="H77" s="21">
        <f t="shared" si="20"/>
        <v>0.54</v>
      </c>
      <c r="I77" s="21">
        <f t="shared" si="20"/>
        <v>0.54</v>
      </c>
      <c r="J77" s="21">
        <f t="shared" si="20"/>
        <v>0</v>
      </c>
      <c r="K77" s="21">
        <f t="shared" si="20"/>
        <v>0.54</v>
      </c>
      <c r="L77" s="21">
        <f t="shared" si="20"/>
        <v>0</v>
      </c>
      <c r="M77" s="21">
        <f t="shared" si="20"/>
        <v>0</v>
      </c>
      <c r="N77" s="21">
        <f t="shared" si="20"/>
        <v>0</v>
      </c>
      <c r="O77" s="21">
        <f t="shared" si="20"/>
        <v>0</v>
      </c>
      <c r="P77" s="21">
        <f t="shared" si="20"/>
        <v>0</v>
      </c>
      <c r="Q77" s="21">
        <f t="shared" si="20"/>
        <v>0</v>
      </c>
      <c r="R77" s="21">
        <f t="shared" si="20"/>
        <v>20</v>
      </c>
    </row>
    <row r="78" spans="1:18" ht="11.25" customHeight="1">
      <c r="A78" s="184" t="s">
        <v>246</v>
      </c>
      <c r="B78" s="185"/>
      <c r="C78" s="40">
        <f>+C15</f>
        <v>2</v>
      </c>
      <c r="D78" s="40">
        <f t="shared" ref="D78:R78" si="21">+D15</f>
        <v>2</v>
      </c>
      <c r="E78" s="40">
        <f t="shared" si="21"/>
        <v>0</v>
      </c>
      <c r="F78" s="40">
        <f t="shared" si="21"/>
        <v>0.7</v>
      </c>
      <c r="G78" s="40">
        <f t="shared" si="21"/>
        <v>0</v>
      </c>
      <c r="H78" s="40">
        <f t="shared" si="21"/>
        <v>0.7</v>
      </c>
      <c r="I78" s="40">
        <f t="shared" si="21"/>
        <v>0.7</v>
      </c>
      <c r="J78" s="40">
        <f t="shared" si="21"/>
        <v>0</v>
      </c>
      <c r="K78" s="40">
        <f t="shared" si="21"/>
        <v>0.7</v>
      </c>
      <c r="L78" s="40">
        <f t="shared" si="21"/>
        <v>0</v>
      </c>
      <c r="M78" s="40">
        <f t="shared" si="21"/>
        <v>0</v>
      </c>
      <c r="N78" s="40">
        <f t="shared" si="21"/>
        <v>0</v>
      </c>
      <c r="O78" s="40">
        <f t="shared" si="21"/>
        <v>0</v>
      </c>
      <c r="P78" s="40">
        <f t="shared" si="21"/>
        <v>0</v>
      </c>
      <c r="Q78" s="40">
        <f t="shared" si="21"/>
        <v>0</v>
      </c>
      <c r="R78" s="40">
        <f t="shared" si="21"/>
        <v>0</v>
      </c>
    </row>
    <row r="79" spans="1:18" ht="10.5" customHeight="1">
      <c r="A79" s="266" t="s">
        <v>256</v>
      </c>
      <c r="B79" s="267"/>
      <c r="C79" s="40">
        <f>SUM(C77+C78)</f>
        <v>132</v>
      </c>
      <c r="D79" s="40">
        <f t="shared" ref="D79:R79" si="22">SUM(D77+D78)</f>
        <v>132</v>
      </c>
      <c r="E79" s="40">
        <f t="shared" si="22"/>
        <v>0</v>
      </c>
      <c r="F79" s="40">
        <f t="shared" si="22"/>
        <v>1.24</v>
      </c>
      <c r="G79" s="40">
        <f t="shared" si="22"/>
        <v>0</v>
      </c>
      <c r="H79" s="40">
        <f t="shared" si="22"/>
        <v>1.24</v>
      </c>
      <c r="I79" s="40">
        <f t="shared" si="22"/>
        <v>1.24</v>
      </c>
      <c r="J79" s="40">
        <f t="shared" si="22"/>
        <v>0</v>
      </c>
      <c r="K79" s="40">
        <f t="shared" si="22"/>
        <v>1.24</v>
      </c>
      <c r="L79" s="40">
        <f t="shared" si="22"/>
        <v>0</v>
      </c>
      <c r="M79" s="40">
        <f t="shared" si="22"/>
        <v>0</v>
      </c>
      <c r="N79" s="40">
        <f t="shared" si="22"/>
        <v>0</v>
      </c>
      <c r="O79" s="40">
        <f t="shared" si="22"/>
        <v>0</v>
      </c>
      <c r="P79" s="40">
        <f t="shared" si="22"/>
        <v>0</v>
      </c>
      <c r="Q79" s="40">
        <f t="shared" si="22"/>
        <v>0</v>
      </c>
      <c r="R79" s="40">
        <f t="shared" si="22"/>
        <v>20</v>
      </c>
    </row>
    <row r="80" spans="1:18" s="97" customFormat="1" ht="12" hidden="1" customHeight="1">
      <c r="A80" s="73"/>
      <c r="B80" s="73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1:18" s="97" customFormat="1" ht="15" hidden="1" customHeight="1">
      <c r="A81" s="73"/>
      <c r="B81" s="73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268"/>
      <c r="P81" s="268"/>
      <c r="Q81" s="268"/>
      <c r="R81" s="99"/>
    </row>
    <row r="82" spans="1:18" ht="21.75" customHeight="1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</row>
    <row r="83" spans="1:18" ht="15" customHeight="1">
      <c r="O83" s="239"/>
      <c r="P83" s="239"/>
      <c r="Q83" s="239"/>
    </row>
    <row r="84" spans="1:18">
      <c r="M84" s="165" t="s">
        <v>271</v>
      </c>
      <c r="N84" s="165"/>
      <c r="O84" s="132"/>
      <c r="P84" s="132"/>
      <c r="Q84" s="132"/>
    </row>
    <row r="85" spans="1:18">
      <c r="M85" s="165" t="s">
        <v>272</v>
      </c>
      <c r="N85" s="165"/>
    </row>
  </sheetData>
  <mergeCells count="55">
    <mergeCell ref="C40:C41"/>
    <mergeCell ref="D40:D41"/>
    <mergeCell ref="C3:C4"/>
    <mergeCell ref="A1:A5"/>
    <mergeCell ref="D3:D4"/>
    <mergeCell ref="B1:B5"/>
    <mergeCell ref="B38:B42"/>
    <mergeCell ref="C1:Q1"/>
    <mergeCell ref="C2:E2"/>
    <mergeCell ref="F2:Q2"/>
    <mergeCell ref="E3:E4"/>
    <mergeCell ref="A38:A42"/>
    <mergeCell ref="C38:Q38"/>
    <mergeCell ref="C39:E39"/>
    <mergeCell ref="F39:Q39"/>
    <mergeCell ref="E40:E41"/>
    <mergeCell ref="R38:R41"/>
    <mergeCell ref="F3:H3"/>
    <mergeCell ref="I3:K3"/>
    <mergeCell ref="L3:N3"/>
    <mergeCell ref="O3:Q3"/>
    <mergeCell ref="R1:R4"/>
    <mergeCell ref="F40:H40"/>
    <mergeCell ref="I40:K40"/>
    <mergeCell ref="L40:N40"/>
    <mergeCell ref="O40:Q40"/>
    <mergeCell ref="A6:B6"/>
    <mergeCell ref="A10:B10"/>
    <mergeCell ref="A11:B11"/>
    <mergeCell ref="A14:B14"/>
    <mergeCell ref="A15:B15"/>
    <mergeCell ref="A16:B16"/>
    <mergeCell ref="A37:B37"/>
    <mergeCell ref="A43:B43"/>
    <mergeCell ref="A48:B48"/>
    <mergeCell ref="A50:B50"/>
    <mergeCell ref="A49:B49"/>
    <mergeCell ref="A53:B53"/>
    <mergeCell ref="A57:B57"/>
    <mergeCell ref="A61:B61"/>
    <mergeCell ref="A62:B62"/>
    <mergeCell ref="A66:B66"/>
    <mergeCell ref="A54:B54"/>
    <mergeCell ref="A77:B77"/>
    <mergeCell ref="A78:B78"/>
    <mergeCell ref="O82:Q82"/>
    <mergeCell ref="O83:Q83"/>
    <mergeCell ref="A67:B67"/>
    <mergeCell ref="A69:B69"/>
    <mergeCell ref="A72:B72"/>
    <mergeCell ref="A75:B75"/>
    <mergeCell ref="A76:B76"/>
    <mergeCell ref="A79:B79"/>
    <mergeCell ref="O81:Q81"/>
    <mergeCell ref="A82:N82"/>
  </mergeCells>
  <pageMargins left="0.9" right="0.3" top="0.5" bottom="0.5" header="0.3" footer="0.3"/>
  <pageSetup paperSize="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selection activeCell="F14" sqref="F14"/>
    </sheetView>
  </sheetViews>
  <sheetFormatPr defaultRowHeight="12.75"/>
  <cols>
    <col min="1" max="1" width="6.7109375" style="51" customWidth="1"/>
    <col min="2" max="2" width="9.5703125" style="51" customWidth="1"/>
    <col min="3" max="3" width="7.5703125" style="51" customWidth="1"/>
    <col min="4" max="4" width="6.7109375" style="51" customWidth="1"/>
    <col min="5" max="5" width="9.5703125" style="51" customWidth="1"/>
    <col min="6" max="6" width="7.85546875" style="51" customWidth="1"/>
    <col min="7" max="7" width="8.7109375" style="51" customWidth="1"/>
    <col min="8" max="8" width="12.42578125" style="51" customWidth="1"/>
    <col min="9" max="9" width="11" style="51" customWidth="1"/>
    <col min="10" max="10" width="10.5703125" style="51" customWidth="1"/>
    <col min="11" max="11" width="12.28515625" style="51" customWidth="1"/>
    <col min="12" max="12" width="10.5703125" style="51" customWidth="1"/>
    <col min="13" max="13" width="11.28515625" style="51" customWidth="1"/>
    <col min="14" max="14" width="11.85546875" style="51" customWidth="1"/>
    <col min="15" max="15" width="19.140625" style="51" customWidth="1"/>
    <col min="16" max="16384" width="9.140625" style="51"/>
  </cols>
  <sheetData>
    <row r="1" spans="1:15">
      <c r="A1" s="345" t="s">
        <v>0</v>
      </c>
      <c r="B1" s="346"/>
      <c r="C1" s="34" t="s">
        <v>73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5"/>
    </row>
    <row r="2" spans="1:15" ht="14.25" customHeight="1">
      <c r="A2" s="348"/>
      <c r="B2" s="349"/>
      <c r="C2" s="34" t="s">
        <v>74</v>
      </c>
      <c r="D2" s="347"/>
      <c r="E2" s="35"/>
      <c r="F2" s="34" t="s">
        <v>75</v>
      </c>
      <c r="G2" s="347"/>
      <c r="H2" s="35"/>
      <c r="I2" s="34" t="s">
        <v>81</v>
      </c>
      <c r="J2" s="347"/>
      <c r="K2" s="35"/>
      <c r="L2" s="34" t="s">
        <v>82</v>
      </c>
      <c r="M2" s="347"/>
      <c r="N2" s="35"/>
      <c r="O2" s="350" t="s">
        <v>77</v>
      </c>
    </row>
    <row r="3" spans="1:15" ht="32.25" customHeight="1">
      <c r="A3" s="348"/>
      <c r="B3" s="348"/>
      <c r="C3" s="41" t="s">
        <v>4</v>
      </c>
      <c r="D3" s="41" t="s">
        <v>5</v>
      </c>
      <c r="E3" s="326" t="s">
        <v>76</v>
      </c>
      <c r="F3" s="41" t="s">
        <v>4</v>
      </c>
      <c r="G3" s="41" t="s">
        <v>5</v>
      </c>
      <c r="H3" s="326" t="s">
        <v>78</v>
      </c>
      <c r="I3" s="41" t="s">
        <v>4</v>
      </c>
      <c r="J3" s="41" t="s">
        <v>5</v>
      </c>
      <c r="K3" s="326" t="s">
        <v>79</v>
      </c>
      <c r="L3" s="41" t="s">
        <v>4</v>
      </c>
      <c r="M3" s="41" t="s">
        <v>5</v>
      </c>
      <c r="N3" s="326" t="s">
        <v>80</v>
      </c>
      <c r="O3" s="351"/>
    </row>
    <row r="4" spans="1:15">
      <c r="A4" s="352"/>
      <c r="B4" s="352"/>
      <c r="C4" s="41">
        <v>102</v>
      </c>
      <c r="D4" s="41">
        <v>103</v>
      </c>
      <c r="E4" s="41">
        <v>104</v>
      </c>
      <c r="F4" s="41">
        <v>105</v>
      </c>
      <c r="G4" s="41">
        <v>106</v>
      </c>
      <c r="H4" s="41">
        <v>107</v>
      </c>
      <c r="I4" s="41">
        <v>108</v>
      </c>
      <c r="J4" s="41">
        <v>109</v>
      </c>
      <c r="K4" s="41">
        <v>110</v>
      </c>
      <c r="L4" s="41">
        <v>111</v>
      </c>
      <c r="M4" s="41">
        <v>112</v>
      </c>
      <c r="N4" s="41">
        <v>113</v>
      </c>
      <c r="O4" s="41">
        <v>114</v>
      </c>
    </row>
    <row r="5" spans="1:15">
      <c r="A5" s="34" t="s">
        <v>10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5"/>
    </row>
    <row r="6" spans="1:15" ht="14.25" customHeight="1">
      <c r="A6" s="41">
        <v>1</v>
      </c>
      <c r="B6" s="41"/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</row>
    <row r="7" spans="1:15" ht="15" customHeight="1">
      <c r="A7" s="41">
        <v>2</v>
      </c>
      <c r="B7" s="41"/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</row>
    <row r="8" spans="1:15">
      <c r="A8" s="179" t="s">
        <v>55</v>
      </c>
      <c r="B8" s="179"/>
      <c r="C8" s="41">
        <f>SUM(C6:C7)</f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</row>
    <row r="9" spans="1:15">
      <c r="A9" s="34" t="s">
        <v>14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5"/>
    </row>
    <row r="10" spans="1:15" ht="14.25" customHeight="1">
      <c r="A10" s="41">
        <v>1</v>
      </c>
      <c r="B10" s="41"/>
      <c r="C10" s="41">
        <v>4</v>
      </c>
      <c r="D10" s="41">
        <v>0</v>
      </c>
      <c r="E10" s="41">
        <v>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4</v>
      </c>
    </row>
    <row r="11" spans="1:15">
      <c r="A11" s="179" t="s">
        <v>55</v>
      </c>
      <c r="B11" s="179"/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</row>
    <row r="12" spans="1:15">
      <c r="A12" s="41" t="s">
        <v>56</v>
      </c>
      <c r="B12" s="41"/>
      <c r="C12" s="41">
        <v>4</v>
      </c>
      <c r="D12" s="41">
        <f t="shared" ref="D12:N12" si="0">D11+D8</f>
        <v>0</v>
      </c>
      <c r="E12" s="41">
        <v>4</v>
      </c>
      <c r="F12" s="41">
        <f t="shared" si="0"/>
        <v>0</v>
      </c>
      <c r="G12" s="41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v>4</v>
      </c>
    </row>
    <row r="13" spans="1:15">
      <c r="A13" s="34" t="s">
        <v>16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5"/>
    </row>
    <row r="14" spans="1:15" ht="14.25" customHeight="1">
      <c r="A14" s="41">
        <v>1</v>
      </c>
      <c r="B14" s="16">
        <v>0</v>
      </c>
      <c r="C14" s="16">
        <v>0</v>
      </c>
      <c r="D14" s="16">
        <v>0</v>
      </c>
      <c r="E14" s="16">
        <f>B14+C14-D14</f>
        <v>0</v>
      </c>
      <c r="F14" s="16">
        <v>0</v>
      </c>
      <c r="G14" s="16">
        <v>0</v>
      </c>
      <c r="H14" s="16">
        <v>0</v>
      </c>
      <c r="I14" s="16">
        <v>0</v>
      </c>
      <c r="J14" s="16">
        <f>I14+H14+G14</f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</row>
    <row r="15" spans="1:15" ht="14.25" customHeight="1">
      <c r="A15" s="41">
        <v>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</row>
    <row r="16" spans="1:15" ht="14.25" customHeight="1">
      <c r="A16" s="41">
        <v>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</row>
    <row r="17" spans="1:15" ht="14.25" customHeight="1">
      <c r="A17" s="41">
        <v>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</row>
    <row r="18" spans="1:15" ht="14.25" customHeight="1">
      <c r="A18" s="41">
        <v>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</row>
    <row r="19" spans="1:15" ht="13.5" customHeight="1">
      <c r="A19" s="41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</row>
    <row r="20" spans="1:15" ht="15" customHeight="1">
      <c r="A20" s="41">
        <v>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20">
        <v>0</v>
      </c>
      <c r="H20" s="16">
        <v>0</v>
      </c>
      <c r="I20" s="16">
        <v>0</v>
      </c>
      <c r="J20" s="16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</row>
    <row r="21" spans="1:15" ht="15" customHeight="1">
      <c r="A21" s="41">
        <v>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</row>
    <row r="22" spans="1:15" ht="14.25" customHeight="1">
      <c r="A22" s="41">
        <v>11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</row>
    <row r="23" spans="1:15" ht="15" customHeight="1">
      <c r="A23" s="41">
        <v>12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</row>
    <row r="24" spans="1:15" ht="14.25" customHeight="1">
      <c r="A24" s="41">
        <v>14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</row>
    <row r="25" spans="1:15" ht="14.25" customHeight="1">
      <c r="A25" s="41">
        <v>15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</row>
    <row r="26" spans="1:15" ht="15" customHeight="1">
      <c r="A26" s="41">
        <v>16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</row>
    <row r="27" spans="1:15" ht="14.25" customHeight="1">
      <c r="A27" s="41">
        <v>17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</row>
    <row r="28" spans="1:15" ht="15" customHeight="1">
      <c r="A28" s="41">
        <v>20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41">
        <v>0</v>
      </c>
      <c r="L28" s="41">
        <v>50</v>
      </c>
      <c r="M28" s="41">
        <v>0</v>
      </c>
      <c r="N28" s="41">
        <v>50</v>
      </c>
      <c r="O28" s="41">
        <v>50</v>
      </c>
    </row>
    <row r="29" spans="1:15" ht="15" customHeight="1">
      <c r="A29" s="41">
        <v>21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41">
        <v>0</v>
      </c>
      <c r="L29" s="41">
        <v>1</v>
      </c>
      <c r="M29" s="41">
        <v>0</v>
      </c>
      <c r="N29" s="41">
        <v>1</v>
      </c>
      <c r="O29" s="41">
        <v>1</v>
      </c>
    </row>
    <row r="30" spans="1:15" ht="14.25">
      <c r="A30" s="41">
        <v>22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41">
        <v>0</v>
      </c>
      <c r="L30" s="41">
        <v>5</v>
      </c>
      <c r="M30" s="41">
        <v>0</v>
      </c>
      <c r="N30" s="41">
        <v>5</v>
      </c>
      <c r="O30" s="41">
        <v>5</v>
      </c>
    </row>
    <row r="31" spans="1:15" ht="14.25">
      <c r="A31" s="41">
        <v>23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41">
        <v>0</v>
      </c>
      <c r="L31" s="41">
        <v>40</v>
      </c>
      <c r="M31" s="41">
        <v>0</v>
      </c>
      <c r="N31" s="41">
        <v>40</v>
      </c>
      <c r="O31" s="41">
        <v>40</v>
      </c>
    </row>
    <row r="32" spans="1:15" ht="14.25">
      <c r="A32" s="41">
        <v>25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41">
        <v>0</v>
      </c>
      <c r="L32" s="41">
        <v>21</v>
      </c>
      <c r="M32" s="41">
        <v>0</v>
      </c>
      <c r="N32" s="41">
        <v>21</v>
      </c>
      <c r="O32" s="41">
        <v>21</v>
      </c>
    </row>
    <row r="33" spans="1:15" ht="14.25">
      <c r="A33" s="41">
        <v>26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41">
        <v>0</v>
      </c>
      <c r="L33" s="41">
        <v>20</v>
      </c>
      <c r="M33" s="41">
        <v>0</v>
      </c>
      <c r="N33" s="41">
        <v>20</v>
      </c>
      <c r="O33" s="41">
        <v>20</v>
      </c>
    </row>
    <row r="34" spans="1:15" ht="14.25">
      <c r="A34" s="41">
        <v>27</v>
      </c>
      <c r="B34" s="16">
        <v>0</v>
      </c>
      <c r="C34" s="16">
        <f t="shared" ref="C34:I34" si="1">SUM(C14:C33)</f>
        <v>0</v>
      </c>
      <c r="D34" s="16">
        <v>0</v>
      </c>
      <c r="E34" s="16">
        <f t="shared" si="1"/>
        <v>0</v>
      </c>
      <c r="F34" s="16">
        <v>0</v>
      </c>
      <c r="G34" s="16">
        <v>0</v>
      </c>
      <c r="H34" s="16">
        <v>0</v>
      </c>
      <c r="I34" s="16">
        <f t="shared" si="1"/>
        <v>0</v>
      </c>
      <c r="J34" s="16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</row>
    <row r="35" spans="1:15" ht="52.5" customHeight="1">
      <c r="A35" s="179" t="s">
        <v>55</v>
      </c>
      <c r="B35" s="179"/>
      <c r="C35" s="41">
        <f>SUM(C14:C34)</f>
        <v>0</v>
      </c>
      <c r="D35" s="41">
        <f t="shared" ref="D35:K35" si="2">SUM(D14:D34)</f>
        <v>0</v>
      </c>
      <c r="E35" s="41">
        <f t="shared" si="2"/>
        <v>0</v>
      </c>
      <c r="F35" s="41">
        <f t="shared" si="2"/>
        <v>0</v>
      </c>
      <c r="G35" s="41">
        <v>0</v>
      </c>
      <c r="H35" s="41">
        <f t="shared" si="2"/>
        <v>0</v>
      </c>
      <c r="I35" s="41">
        <f t="shared" si="2"/>
        <v>0</v>
      </c>
      <c r="J35" s="41">
        <f t="shared" si="2"/>
        <v>0</v>
      </c>
      <c r="K35" s="41">
        <f t="shared" si="2"/>
        <v>0</v>
      </c>
      <c r="L35" s="41">
        <v>137</v>
      </c>
      <c r="M35" s="41">
        <v>0</v>
      </c>
      <c r="N35" s="41">
        <v>137</v>
      </c>
      <c r="O35" s="41">
        <v>137</v>
      </c>
    </row>
    <row r="36" spans="1:15">
      <c r="A36" s="345" t="s">
        <v>0</v>
      </c>
      <c r="B36" s="346"/>
      <c r="C36" s="34" t="s">
        <v>73</v>
      </c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5"/>
    </row>
    <row r="37" spans="1:15" ht="14.25" customHeight="1">
      <c r="A37" s="348"/>
      <c r="B37" s="349"/>
      <c r="C37" s="34" t="s">
        <v>74</v>
      </c>
      <c r="D37" s="347"/>
      <c r="E37" s="35"/>
      <c r="F37" s="34" t="s">
        <v>75</v>
      </c>
      <c r="G37" s="347"/>
      <c r="H37" s="35"/>
      <c r="I37" s="34" t="s">
        <v>81</v>
      </c>
      <c r="J37" s="347"/>
      <c r="K37" s="35"/>
      <c r="L37" s="34" t="s">
        <v>82</v>
      </c>
      <c r="M37" s="347"/>
      <c r="N37" s="35"/>
      <c r="O37" s="350" t="s">
        <v>77</v>
      </c>
    </row>
    <row r="38" spans="1:15" ht="25.5">
      <c r="A38" s="348"/>
      <c r="B38" s="348"/>
      <c r="C38" s="41" t="s">
        <v>4</v>
      </c>
      <c r="D38" s="41" t="s">
        <v>5</v>
      </c>
      <c r="E38" s="326" t="s">
        <v>76</v>
      </c>
      <c r="F38" s="41" t="s">
        <v>4</v>
      </c>
      <c r="G38" s="41" t="s">
        <v>5</v>
      </c>
      <c r="H38" s="326" t="s">
        <v>78</v>
      </c>
      <c r="I38" s="41" t="s">
        <v>4</v>
      </c>
      <c r="J38" s="41" t="s">
        <v>5</v>
      </c>
      <c r="K38" s="326" t="s">
        <v>79</v>
      </c>
      <c r="L38" s="41" t="s">
        <v>4</v>
      </c>
      <c r="M38" s="41" t="s">
        <v>5</v>
      </c>
      <c r="N38" s="326" t="s">
        <v>80</v>
      </c>
      <c r="O38" s="351"/>
    </row>
    <row r="39" spans="1:15">
      <c r="A39" s="352"/>
      <c r="B39" s="352"/>
      <c r="C39" s="41">
        <v>102</v>
      </c>
      <c r="D39" s="41">
        <v>103</v>
      </c>
      <c r="E39" s="41">
        <v>104</v>
      </c>
      <c r="F39" s="41">
        <v>105</v>
      </c>
      <c r="G39" s="41">
        <v>106</v>
      </c>
      <c r="H39" s="41">
        <v>107</v>
      </c>
      <c r="I39" s="41">
        <v>108</v>
      </c>
      <c r="J39" s="41">
        <v>109</v>
      </c>
      <c r="K39" s="41">
        <v>110</v>
      </c>
      <c r="L39" s="41">
        <v>111</v>
      </c>
      <c r="M39" s="41">
        <v>112</v>
      </c>
      <c r="N39" s="41">
        <v>113</v>
      </c>
      <c r="O39" s="41">
        <v>114</v>
      </c>
    </row>
    <row r="40" spans="1:15">
      <c r="A40" s="34" t="s">
        <v>57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5"/>
    </row>
    <row r="41" spans="1:15">
      <c r="A41" s="41">
        <v>1</v>
      </c>
      <c r="B41" s="41"/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</row>
    <row r="42" spans="1:15">
      <c r="A42" s="41">
        <v>2</v>
      </c>
      <c r="B42" s="41"/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</row>
    <row r="43" spans="1:15">
      <c r="A43" s="41">
        <v>3</v>
      </c>
      <c r="B43" s="41"/>
      <c r="C43" s="41">
        <v>2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</row>
    <row r="44" spans="1:15">
      <c r="A44" s="41">
        <v>4</v>
      </c>
      <c r="B44" s="41"/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</row>
    <row r="45" spans="1:15">
      <c r="A45" s="41">
        <v>8</v>
      </c>
      <c r="B45" s="41"/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</row>
    <row r="46" spans="1:15">
      <c r="A46" s="179" t="s">
        <v>55</v>
      </c>
      <c r="B46" s="179"/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</row>
    <row r="47" spans="1:15">
      <c r="A47" s="34" t="s">
        <v>41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5"/>
    </row>
    <row r="48" spans="1:15">
      <c r="A48" s="41">
        <v>1</v>
      </c>
      <c r="B48" s="41"/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</row>
    <row r="49" spans="1:15">
      <c r="A49" s="41">
        <v>2</v>
      </c>
      <c r="B49" s="41"/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</row>
    <row r="50" spans="1:15">
      <c r="A50" s="179" t="s">
        <v>55</v>
      </c>
      <c r="B50" s="179"/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</row>
    <row r="51" spans="1:15">
      <c r="A51" s="34" t="s">
        <v>42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5"/>
    </row>
    <row r="52" spans="1:15">
      <c r="A52" s="41">
        <v>1</v>
      </c>
      <c r="B52" s="41"/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</row>
    <row r="53" spans="1:15">
      <c r="A53" s="41">
        <v>2</v>
      </c>
      <c r="B53" s="41"/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</row>
    <row r="54" spans="1:15">
      <c r="A54" s="179" t="s">
        <v>55</v>
      </c>
      <c r="B54" s="179"/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</row>
    <row r="55" spans="1:15">
      <c r="A55" s="34" t="s">
        <v>58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5"/>
    </row>
    <row r="56" spans="1:15">
      <c r="A56" s="41">
        <v>1</v>
      </c>
      <c r="B56" s="41"/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</row>
    <row r="57" spans="1:15">
      <c r="A57" s="41">
        <v>2</v>
      </c>
      <c r="B57" s="41"/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</row>
    <row r="58" spans="1:15">
      <c r="A58" s="41">
        <v>3</v>
      </c>
      <c r="B58" s="41"/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</row>
    <row r="59" spans="1:15">
      <c r="A59" s="179" t="s">
        <v>55</v>
      </c>
      <c r="B59" s="179"/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</row>
    <row r="60" spans="1:15">
      <c r="A60" s="34" t="s">
        <v>59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5"/>
    </row>
    <row r="61" spans="1:15">
      <c r="A61" s="41">
        <v>1</v>
      </c>
      <c r="B61" s="41"/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</row>
    <row r="62" spans="1:15">
      <c r="A62" s="179" t="s">
        <v>55</v>
      </c>
      <c r="B62" s="179"/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</row>
    <row r="63" spans="1:15">
      <c r="A63" s="41" t="s">
        <v>60</v>
      </c>
      <c r="B63" s="41"/>
      <c r="C63" s="41">
        <f>C62+C59+C54+C50+C46+C35</f>
        <v>0</v>
      </c>
      <c r="D63" s="41">
        <f t="shared" ref="D63:O63" si="3">D62+D59+D54+D50+D46+D35</f>
        <v>0</v>
      </c>
      <c r="E63" s="41">
        <f t="shared" si="3"/>
        <v>0</v>
      </c>
      <c r="F63" s="41">
        <f t="shared" si="3"/>
        <v>0</v>
      </c>
      <c r="G63" s="41">
        <f t="shared" si="3"/>
        <v>0</v>
      </c>
      <c r="H63" s="41">
        <v>0</v>
      </c>
      <c r="I63" s="41">
        <f t="shared" si="3"/>
        <v>0</v>
      </c>
      <c r="J63" s="41">
        <f t="shared" si="3"/>
        <v>0</v>
      </c>
      <c r="K63" s="41">
        <f t="shared" si="3"/>
        <v>0</v>
      </c>
      <c r="L63" s="41">
        <f t="shared" si="3"/>
        <v>137</v>
      </c>
      <c r="M63" s="41">
        <f t="shared" si="3"/>
        <v>0</v>
      </c>
      <c r="N63" s="41">
        <f t="shared" si="3"/>
        <v>137</v>
      </c>
      <c r="O63" s="41">
        <f t="shared" si="3"/>
        <v>137</v>
      </c>
    </row>
    <row r="64" spans="1:15">
      <c r="A64" s="34" t="s">
        <v>61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5"/>
    </row>
    <row r="65" spans="1:15">
      <c r="A65" s="41">
        <v>1</v>
      </c>
      <c r="B65" s="41"/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</row>
    <row r="66" spans="1:15">
      <c r="A66" s="41">
        <v>2</v>
      </c>
      <c r="B66" s="41"/>
      <c r="C66" s="41">
        <f>C12</f>
        <v>4</v>
      </c>
      <c r="D66" s="41">
        <f t="shared" ref="D66:N66" si="4">D12</f>
        <v>0</v>
      </c>
      <c r="E66" s="41">
        <f t="shared" si="4"/>
        <v>4</v>
      </c>
      <c r="F66" s="41">
        <f t="shared" si="4"/>
        <v>0</v>
      </c>
      <c r="G66" s="41">
        <f t="shared" si="4"/>
        <v>0</v>
      </c>
      <c r="H66" s="41">
        <f t="shared" si="4"/>
        <v>0</v>
      </c>
      <c r="I66" s="41">
        <f t="shared" si="4"/>
        <v>0</v>
      </c>
      <c r="J66" s="41">
        <f t="shared" si="4"/>
        <v>0</v>
      </c>
      <c r="K66" s="41">
        <f t="shared" si="4"/>
        <v>0</v>
      </c>
      <c r="L66" s="41">
        <f t="shared" si="4"/>
        <v>0</v>
      </c>
      <c r="M66" s="41">
        <f t="shared" si="4"/>
        <v>0</v>
      </c>
      <c r="N66" s="41">
        <f t="shared" si="4"/>
        <v>0</v>
      </c>
      <c r="O66" s="41">
        <v>40</v>
      </c>
    </row>
    <row r="67" spans="1:15">
      <c r="A67" s="41">
        <v>3</v>
      </c>
      <c r="B67" s="41"/>
      <c r="C67" s="41">
        <f>C63</f>
        <v>0</v>
      </c>
      <c r="D67" s="41">
        <f t="shared" ref="D67:O67" si="5">D63</f>
        <v>0</v>
      </c>
      <c r="E67" s="41">
        <f t="shared" si="5"/>
        <v>0</v>
      </c>
      <c r="F67" s="41">
        <f t="shared" si="5"/>
        <v>0</v>
      </c>
      <c r="G67" s="41">
        <f t="shared" si="5"/>
        <v>0</v>
      </c>
      <c r="H67" s="41">
        <f t="shared" si="5"/>
        <v>0</v>
      </c>
      <c r="I67" s="41">
        <f t="shared" si="5"/>
        <v>0</v>
      </c>
      <c r="J67" s="41">
        <f t="shared" si="5"/>
        <v>0</v>
      </c>
      <c r="K67" s="41">
        <f t="shared" si="5"/>
        <v>0</v>
      </c>
      <c r="L67" s="41">
        <f t="shared" si="5"/>
        <v>137</v>
      </c>
      <c r="M67" s="41">
        <f t="shared" si="5"/>
        <v>0</v>
      </c>
      <c r="N67" s="41">
        <f t="shared" si="5"/>
        <v>137</v>
      </c>
      <c r="O67" s="41">
        <f t="shared" si="5"/>
        <v>137</v>
      </c>
    </row>
    <row r="68" spans="1:15">
      <c r="A68" s="41">
        <v>4</v>
      </c>
      <c r="B68" s="41"/>
      <c r="C68" s="41">
        <f>C67+C66</f>
        <v>4</v>
      </c>
      <c r="D68" s="41">
        <f t="shared" ref="D68:O68" si="6">D67+D66</f>
        <v>0</v>
      </c>
      <c r="E68" s="41">
        <f t="shared" si="6"/>
        <v>4</v>
      </c>
      <c r="F68" s="41">
        <f t="shared" si="6"/>
        <v>0</v>
      </c>
      <c r="G68" s="41">
        <f t="shared" si="6"/>
        <v>0</v>
      </c>
      <c r="H68" s="41">
        <f t="shared" si="6"/>
        <v>0</v>
      </c>
      <c r="I68" s="41">
        <f t="shared" si="6"/>
        <v>0</v>
      </c>
      <c r="J68" s="41">
        <f t="shared" si="6"/>
        <v>0</v>
      </c>
      <c r="K68" s="41">
        <f t="shared" si="6"/>
        <v>0</v>
      </c>
      <c r="L68" s="41">
        <f t="shared" si="6"/>
        <v>137</v>
      </c>
      <c r="M68" s="41">
        <f t="shared" si="6"/>
        <v>0</v>
      </c>
      <c r="N68" s="41">
        <f t="shared" si="6"/>
        <v>137</v>
      </c>
      <c r="O68" s="41">
        <f t="shared" si="6"/>
        <v>177</v>
      </c>
    </row>
    <row r="71" spans="1:15">
      <c r="L71" s="51" t="s">
        <v>271</v>
      </c>
    </row>
    <row r="72" spans="1:15">
      <c r="L72" s="51" t="s">
        <v>272</v>
      </c>
    </row>
  </sheetData>
  <pageMargins left="0.9" right="0.3" top="0.5" bottom="0.5" header="0.3" footer="0.3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workbookViewId="0">
      <selection activeCell="F11" sqref="F11"/>
    </sheetView>
  </sheetViews>
  <sheetFormatPr defaultRowHeight="14.25"/>
  <cols>
    <col min="1" max="1" width="9.7109375" style="8" customWidth="1"/>
    <col min="2" max="2" width="9.85546875" style="8" customWidth="1"/>
    <col min="3" max="3" width="10.85546875" style="8" customWidth="1"/>
    <col min="4" max="4" width="12.5703125" style="8" customWidth="1"/>
    <col min="5" max="5" width="10.42578125" style="8" customWidth="1"/>
    <col min="6" max="6" width="10.28515625" style="8" customWidth="1"/>
    <col min="7" max="7" width="12.28515625" style="8" customWidth="1"/>
    <col min="8" max="8" width="10.5703125" style="8" customWidth="1"/>
    <col min="9" max="9" width="10.85546875" style="8" customWidth="1"/>
    <col min="10" max="10" width="13.28515625" style="8" customWidth="1"/>
    <col min="11" max="11" width="11" style="8" customWidth="1"/>
    <col min="12" max="12" width="10.42578125" style="8" customWidth="1"/>
    <col min="13" max="13" width="11.5703125" style="8" customWidth="1"/>
    <col min="14" max="14" width="18.5703125" style="8" customWidth="1"/>
    <col min="15" max="16384" width="9.140625" style="8"/>
  </cols>
  <sheetData>
    <row r="1" spans="1:14">
      <c r="A1" s="342" t="s">
        <v>0</v>
      </c>
      <c r="B1" s="296" t="s">
        <v>84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>
      <c r="A2" s="343"/>
      <c r="B2" s="296" t="s">
        <v>74</v>
      </c>
      <c r="C2" s="296"/>
      <c r="D2" s="296"/>
      <c r="E2" s="296" t="s">
        <v>75</v>
      </c>
      <c r="F2" s="296"/>
      <c r="G2" s="296"/>
      <c r="H2" s="296" t="s">
        <v>87</v>
      </c>
      <c r="I2" s="296"/>
      <c r="J2" s="296"/>
      <c r="K2" s="296" t="s">
        <v>82</v>
      </c>
      <c r="L2" s="296"/>
      <c r="M2" s="296"/>
      <c r="N2" s="339" t="s">
        <v>89</v>
      </c>
    </row>
    <row r="3" spans="1:14" ht="28.5">
      <c r="A3" s="343"/>
      <c r="B3" s="16" t="s">
        <v>4</v>
      </c>
      <c r="C3" s="16" t="s">
        <v>5</v>
      </c>
      <c r="D3" s="297" t="s">
        <v>83</v>
      </c>
      <c r="E3" s="16" t="s">
        <v>4</v>
      </c>
      <c r="F3" s="16" t="s">
        <v>5</v>
      </c>
      <c r="G3" s="297" t="s">
        <v>85</v>
      </c>
      <c r="H3" s="16" t="s">
        <v>4</v>
      </c>
      <c r="I3" s="16" t="s">
        <v>5</v>
      </c>
      <c r="J3" s="297" t="s">
        <v>86</v>
      </c>
      <c r="K3" s="16" t="s">
        <v>4</v>
      </c>
      <c r="L3" s="16" t="s">
        <v>5</v>
      </c>
      <c r="M3" s="297" t="s">
        <v>88</v>
      </c>
      <c r="N3" s="339"/>
    </row>
    <row r="4" spans="1:14">
      <c r="A4" s="344"/>
      <c r="B4" s="16">
        <v>115</v>
      </c>
      <c r="C4" s="16">
        <v>116</v>
      </c>
      <c r="D4" s="16">
        <v>117</v>
      </c>
      <c r="E4" s="16">
        <v>118</v>
      </c>
      <c r="F4" s="16">
        <v>119</v>
      </c>
      <c r="G4" s="16">
        <v>120</v>
      </c>
      <c r="H4" s="16">
        <v>121</v>
      </c>
      <c r="I4" s="16">
        <v>122</v>
      </c>
      <c r="J4" s="16">
        <v>123</v>
      </c>
      <c r="K4" s="16">
        <v>124</v>
      </c>
      <c r="L4" s="16">
        <v>125</v>
      </c>
      <c r="M4" s="16">
        <v>126</v>
      </c>
      <c r="N4" s="16">
        <v>127</v>
      </c>
    </row>
    <row r="5" spans="1:14">
      <c r="A5" s="340" t="s">
        <v>10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ht="15" customHeight="1">
      <c r="A6" s="16">
        <v>1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ht="15" customHeight="1">
      <c r="A7" s="16">
        <v>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>
      <c r="A8" s="292" t="s">
        <v>55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>
      <c r="A9" s="341" t="s">
        <v>14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ht="15" customHeight="1">
      <c r="A10" s="16">
        <v>1</v>
      </c>
      <c r="B10" s="16">
        <v>4</v>
      </c>
      <c r="C10" s="16">
        <v>0</v>
      </c>
      <c r="D10" s="16">
        <v>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4</v>
      </c>
    </row>
    <row r="11" spans="1:14">
      <c r="A11" s="292" t="s">
        <v>55</v>
      </c>
      <c r="B11" s="16">
        <v>4</v>
      </c>
      <c r="C11" s="16">
        <v>0</v>
      </c>
      <c r="D11" s="16">
        <v>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4</v>
      </c>
    </row>
    <row r="12" spans="1:14">
      <c r="A12" s="16" t="s">
        <v>56</v>
      </c>
      <c r="B12" s="16">
        <v>4</v>
      </c>
      <c r="C12" s="16">
        <v>0</v>
      </c>
      <c r="D12" s="16">
        <v>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4</v>
      </c>
    </row>
    <row r="13" spans="1:14">
      <c r="A13" s="341" t="s">
        <v>16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 ht="15" customHeight="1">
      <c r="A14" s="16">
        <v>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5" customHeight="1">
      <c r="A15" s="16">
        <v>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5" customHeight="1">
      <c r="A16" s="16">
        <v>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5" customHeight="1">
      <c r="A17" s="16">
        <v>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4.25" customHeight="1">
      <c r="A18" s="16">
        <v>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4.25" customHeight="1">
      <c r="A19" s="16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5" customHeight="1">
      <c r="A20" s="16">
        <v>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5" customHeight="1">
      <c r="A21" s="16">
        <v>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4.25" customHeight="1">
      <c r="A22" s="16">
        <v>11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5" customHeight="1">
      <c r="A23" s="16">
        <v>12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5" customHeight="1">
      <c r="A24" s="16">
        <v>14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4.25" customHeight="1">
      <c r="A25" s="16">
        <v>15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4.25" customHeight="1">
      <c r="A26" s="16">
        <v>16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4.25" customHeight="1">
      <c r="A27" s="16">
        <v>17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5" customHeight="1">
      <c r="A28" s="16">
        <v>20</v>
      </c>
      <c r="B28" s="16">
        <v>4</v>
      </c>
      <c r="C28" s="16">
        <v>0</v>
      </c>
      <c r="D28" s="16">
        <v>4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50</v>
      </c>
      <c r="L28" s="16">
        <v>0</v>
      </c>
      <c r="M28" s="16">
        <v>50</v>
      </c>
      <c r="N28" s="16">
        <v>50</v>
      </c>
    </row>
    <row r="29" spans="1:14" ht="15" customHeight="1">
      <c r="A29" s="16">
        <v>21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1</v>
      </c>
      <c r="N29" s="16">
        <v>1</v>
      </c>
    </row>
    <row r="30" spans="1:14" ht="15" customHeight="1">
      <c r="A30" s="16">
        <v>22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5</v>
      </c>
      <c r="L30" s="16">
        <v>0</v>
      </c>
      <c r="M30" s="16">
        <v>5</v>
      </c>
      <c r="N30" s="16">
        <v>5</v>
      </c>
    </row>
    <row r="31" spans="1:14" ht="15" customHeight="1">
      <c r="A31" s="16">
        <v>23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40</v>
      </c>
      <c r="L31" s="16">
        <v>0</v>
      </c>
      <c r="M31" s="16">
        <v>40</v>
      </c>
      <c r="N31" s="16">
        <v>40</v>
      </c>
    </row>
    <row r="32" spans="1:14" ht="14.25" customHeight="1">
      <c r="A32" s="16">
        <v>25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21</v>
      </c>
      <c r="L32" s="16">
        <v>0</v>
      </c>
      <c r="M32" s="16">
        <v>21</v>
      </c>
      <c r="N32" s="16">
        <v>21</v>
      </c>
    </row>
    <row r="33" spans="1:14" ht="15" customHeight="1">
      <c r="A33" s="16">
        <v>26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20</v>
      </c>
      <c r="L33" s="16">
        <v>0</v>
      </c>
      <c r="M33" s="16">
        <v>20</v>
      </c>
      <c r="N33" s="16">
        <v>20</v>
      </c>
    </row>
    <row r="34" spans="1:14">
      <c r="A34" s="16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1:14" ht="44.25" customHeight="1">
      <c r="A35" s="292" t="s">
        <v>55</v>
      </c>
      <c r="B35" s="16">
        <f>SUM(B14:B34)</f>
        <v>4</v>
      </c>
      <c r="C35" s="16">
        <f t="shared" ref="C35:J35" si="0">SUM(C14:C34)</f>
        <v>0</v>
      </c>
      <c r="D35" s="16">
        <v>4</v>
      </c>
      <c r="E35" s="16">
        <f t="shared" si="0"/>
        <v>0</v>
      </c>
      <c r="F35" s="16">
        <v>0</v>
      </c>
      <c r="G35" s="16">
        <v>0</v>
      </c>
      <c r="H35" s="16">
        <f t="shared" si="0"/>
        <v>0</v>
      </c>
      <c r="I35" s="16">
        <f t="shared" si="0"/>
        <v>0</v>
      </c>
      <c r="J35" s="16">
        <f t="shared" si="0"/>
        <v>0</v>
      </c>
      <c r="K35" s="16">
        <f t="shared" ref="K35" si="1">SUM(K15:K34)</f>
        <v>137</v>
      </c>
      <c r="L35" s="16">
        <v>0</v>
      </c>
      <c r="M35" s="16">
        <f t="shared" ref="M35:N35" si="2">SUM(M15:M34)</f>
        <v>137</v>
      </c>
      <c r="N35" s="16">
        <f t="shared" si="2"/>
        <v>137</v>
      </c>
    </row>
    <row r="36" spans="1:14">
      <c r="A36" s="342" t="s">
        <v>0</v>
      </c>
      <c r="B36" s="296" t="s">
        <v>84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</row>
    <row r="37" spans="1:14">
      <c r="A37" s="343"/>
      <c r="B37" s="296" t="s">
        <v>74</v>
      </c>
      <c r="C37" s="296"/>
      <c r="D37" s="296"/>
      <c r="E37" s="296" t="s">
        <v>75</v>
      </c>
      <c r="F37" s="296"/>
      <c r="G37" s="296"/>
      <c r="H37" s="296" t="s">
        <v>87</v>
      </c>
      <c r="I37" s="296"/>
      <c r="J37" s="296"/>
      <c r="K37" s="296" t="s">
        <v>82</v>
      </c>
      <c r="L37" s="296"/>
      <c r="M37" s="296"/>
      <c r="N37" s="339" t="s">
        <v>89</v>
      </c>
    </row>
    <row r="38" spans="1:14" ht="28.5">
      <c r="A38" s="343"/>
      <c r="B38" s="16" t="s">
        <v>4</v>
      </c>
      <c r="C38" s="16" t="s">
        <v>5</v>
      </c>
      <c r="D38" s="297" t="s">
        <v>83</v>
      </c>
      <c r="E38" s="16" t="s">
        <v>4</v>
      </c>
      <c r="F38" s="16" t="s">
        <v>5</v>
      </c>
      <c r="G38" s="297" t="s">
        <v>85</v>
      </c>
      <c r="H38" s="16" t="s">
        <v>4</v>
      </c>
      <c r="I38" s="16" t="s">
        <v>5</v>
      </c>
      <c r="J38" s="297" t="s">
        <v>86</v>
      </c>
      <c r="K38" s="16" t="s">
        <v>4</v>
      </c>
      <c r="L38" s="16" t="s">
        <v>5</v>
      </c>
      <c r="M38" s="297" t="s">
        <v>88</v>
      </c>
      <c r="N38" s="339"/>
    </row>
    <row r="39" spans="1:14">
      <c r="A39" s="344"/>
      <c r="B39" s="16">
        <v>115</v>
      </c>
      <c r="C39" s="16">
        <v>116</v>
      </c>
      <c r="D39" s="16">
        <v>117</v>
      </c>
      <c r="E39" s="16">
        <v>118</v>
      </c>
      <c r="F39" s="16">
        <v>119</v>
      </c>
      <c r="G39" s="16">
        <v>120</v>
      </c>
      <c r="H39" s="16">
        <v>121</v>
      </c>
      <c r="I39" s="16">
        <v>122</v>
      </c>
      <c r="J39" s="16">
        <v>123</v>
      </c>
      <c r="K39" s="16">
        <v>124</v>
      </c>
      <c r="L39" s="16">
        <v>125</v>
      </c>
      <c r="M39" s="16">
        <v>126</v>
      </c>
      <c r="N39" s="16">
        <v>127</v>
      </c>
    </row>
    <row r="40" spans="1:14">
      <c r="A40" s="186" t="s">
        <v>57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87"/>
    </row>
    <row r="41" spans="1:14">
      <c r="A41" s="16">
        <v>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</row>
    <row r="42" spans="1:14">
      <c r="A42" s="16">
        <v>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1:14">
      <c r="A43" s="16">
        <v>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</row>
    <row r="44" spans="1:14">
      <c r="A44" s="16">
        <v>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</row>
    <row r="45" spans="1:14">
      <c r="A45" s="16">
        <v>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1:14">
      <c r="A46" s="292" t="s">
        <v>55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</row>
    <row r="47" spans="1:14">
      <c r="A47" s="186" t="s">
        <v>41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87"/>
    </row>
    <row r="48" spans="1:14">
      <c r="A48" s="16">
        <v>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</row>
    <row r="49" spans="1:14">
      <c r="A49" s="16">
        <v>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>
      <c r="A50" s="292" t="s">
        <v>55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>
      <c r="A51" s="186" t="s">
        <v>42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87"/>
    </row>
    <row r="52" spans="1:14">
      <c r="A52" s="16">
        <v>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</row>
    <row r="53" spans="1:14">
      <c r="A53" s="16">
        <v>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>
      <c r="A54" s="292" t="s">
        <v>55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</row>
    <row r="55" spans="1:14">
      <c r="A55" s="186" t="s">
        <v>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87"/>
    </row>
    <row r="56" spans="1:14">
      <c r="A56" s="16">
        <v>1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</row>
    <row r="57" spans="1:14">
      <c r="A57" s="16">
        <v>2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</row>
    <row r="58" spans="1:14">
      <c r="A58" s="16">
        <v>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</row>
    <row r="59" spans="1:14">
      <c r="A59" s="292" t="s">
        <v>55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</row>
    <row r="60" spans="1:14">
      <c r="A60" s="186" t="s">
        <v>59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87"/>
    </row>
    <row r="61" spans="1:14">
      <c r="A61" s="16">
        <v>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4</v>
      </c>
      <c r="L61" s="16">
        <v>0</v>
      </c>
      <c r="M61" s="16">
        <v>4</v>
      </c>
      <c r="N61" s="16">
        <v>4</v>
      </c>
    </row>
    <row r="62" spans="1:14">
      <c r="A62" s="292" t="s">
        <v>55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4</v>
      </c>
      <c r="L62" s="16">
        <v>0</v>
      </c>
      <c r="M62" s="16">
        <v>4</v>
      </c>
      <c r="N62" s="16">
        <v>4</v>
      </c>
    </row>
    <row r="63" spans="1:14">
      <c r="A63" s="298" t="s">
        <v>60</v>
      </c>
      <c r="B63" s="16">
        <f>B62+B59+B54+B50+B46+B35</f>
        <v>4</v>
      </c>
      <c r="C63" s="16">
        <f t="shared" ref="C63:J63" si="3">C62+C59+C54+C50+C46+C35</f>
        <v>0</v>
      </c>
      <c r="D63" s="16">
        <f t="shared" si="3"/>
        <v>4</v>
      </c>
      <c r="E63" s="16">
        <v>0</v>
      </c>
      <c r="F63" s="16">
        <v>0</v>
      </c>
      <c r="G63" s="16">
        <f t="shared" si="3"/>
        <v>0</v>
      </c>
      <c r="H63" s="16">
        <f t="shared" si="3"/>
        <v>0</v>
      </c>
      <c r="I63" s="16">
        <f t="shared" si="3"/>
        <v>0</v>
      </c>
      <c r="J63" s="16">
        <f t="shared" si="3"/>
        <v>0</v>
      </c>
      <c r="K63" s="16">
        <v>4</v>
      </c>
      <c r="L63" s="16">
        <v>0</v>
      </c>
      <c r="M63" s="16">
        <v>4</v>
      </c>
      <c r="N63" s="16">
        <v>4</v>
      </c>
    </row>
    <row r="64" spans="1:14">
      <c r="A64" s="186" t="s">
        <v>61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87"/>
    </row>
    <row r="65" spans="1:14">
      <c r="A65" s="16">
        <v>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</row>
    <row r="66" spans="1:14">
      <c r="A66" s="16">
        <v>2</v>
      </c>
      <c r="B66" s="16">
        <f>B12</f>
        <v>4</v>
      </c>
      <c r="C66" s="16">
        <f t="shared" ref="C66:N66" si="4">C12</f>
        <v>0</v>
      </c>
      <c r="D66" s="16">
        <f t="shared" si="4"/>
        <v>4</v>
      </c>
      <c r="E66" s="16">
        <f t="shared" si="4"/>
        <v>0</v>
      </c>
      <c r="F66" s="16">
        <f t="shared" si="4"/>
        <v>0</v>
      </c>
      <c r="G66" s="16">
        <f t="shared" si="4"/>
        <v>0</v>
      </c>
      <c r="H66" s="16">
        <f t="shared" si="4"/>
        <v>0</v>
      </c>
      <c r="I66" s="16">
        <f t="shared" si="4"/>
        <v>0</v>
      </c>
      <c r="J66" s="16">
        <f t="shared" si="4"/>
        <v>0</v>
      </c>
      <c r="K66" s="16">
        <f t="shared" si="4"/>
        <v>0</v>
      </c>
      <c r="L66" s="16">
        <f t="shared" si="4"/>
        <v>0</v>
      </c>
      <c r="M66" s="16">
        <f t="shared" si="4"/>
        <v>0</v>
      </c>
      <c r="N66" s="16">
        <f t="shared" si="4"/>
        <v>4</v>
      </c>
    </row>
    <row r="67" spans="1:14">
      <c r="A67" s="16">
        <v>3</v>
      </c>
      <c r="B67" s="16">
        <f>B63</f>
        <v>4</v>
      </c>
      <c r="C67" s="16">
        <f t="shared" ref="C67:N67" si="5">C63</f>
        <v>0</v>
      </c>
      <c r="D67" s="16">
        <f t="shared" si="5"/>
        <v>4</v>
      </c>
      <c r="E67" s="16">
        <f t="shared" si="5"/>
        <v>0</v>
      </c>
      <c r="F67" s="16">
        <f t="shared" si="5"/>
        <v>0</v>
      </c>
      <c r="G67" s="16">
        <f t="shared" si="5"/>
        <v>0</v>
      </c>
      <c r="H67" s="16">
        <f t="shared" si="5"/>
        <v>0</v>
      </c>
      <c r="I67" s="16">
        <f t="shared" si="5"/>
        <v>0</v>
      </c>
      <c r="J67" s="16">
        <f t="shared" si="5"/>
        <v>0</v>
      </c>
      <c r="K67" s="16">
        <f t="shared" si="5"/>
        <v>4</v>
      </c>
      <c r="L67" s="16">
        <f t="shared" si="5"/>
        <v>0</v>
      </c>
      <c r="M67" s="16">
        <f t="shared" si="5"/>
        <v>4</v>
      </c>
      <c r="N67" s="16">
        <f t="shared" si="5"/>
        <v>4</v>
      </c>
    </row>
    <row r="68" spans="1:14">
      <c r="A68" s="16">
        <v>4</v>
      </c>
      <c r="B68" s="16">
        <f>B67+B66</f>
        <v>8</v>
      </c>
      <c r="C68" s="16">
        <f t="shared" ref="C68:N68" si="6">C67+C66</f>
        <v>0</v>
      </c>
      <c r="D68" s="16">
        <f t="shared" si="6"/>
        <v>8</v>
      </c>
      <c r="E68" s="16">
        <f t="shared" si="6"/>
        <v>0</v>
      </c>
      <c r="F68" s="16">
        <f t="shared" si="6"/>
        <v>0</v>
      </c>
      <c r="G68" s="16">
        <f t="shared" si="6"/>
        <v>0</v>
      </c>
      <c r="H68" s="16">
        <f t="shared" si="6"/>
        <v>0</v>
      </c>
      <c r="I68" s="16">
        <f t="shared" si="6"/>
        <v>0</v>
      </c>
      <c r="J68" s="16">
        <f t="shared" si="6"/>
        <v>0</v>
      </c>
      <c r="K68" s="16">
        <f t="shared" si="6"/>
        <v>4</v>
      </c>
      <c r="L68" s="16">
        <f t="shared" si="6"/>
        <v>0</v>
      </c>
      <c r="M68" s="16">
        <f t="shared" si="6"/>
        <v>4</v>
      </c>
      <c r="N68" s="16">
        <f t="shared" si="6"/>
        <v>8</v>
      </c>
    </row>
    <row r="69" spans="1: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2" spans="1:14">
      <c r="K72" s="164" t="s">
        <v>271</v>
      </c>
      <c r="L72" s="164"/>
    </row>
    <row r="73" spans="1:14">
      <c r="K73" s="164" t="s">
        <v>272</v>
      </c>
      <c r="L73" s="164"/>
    </row>
  </sheetData>
  <mergeCells count="23">
    <mergeCell ref="A1:A4"/>
    <mergeCell ref="B1:N1"/>
    <mergeCell ref="B2:D2"/>
    <mergeCell ref="E2:G2"/>
    <mergeCell ref="H2:J2"/>
    <mergeCell ref="K2:M2"/>
    <mergeCell ref="N2:N3"/>
    <mergeCell ref="A64:N64"/>
    <mergeCell ref="A5:N5"/>
    <mergeCell ref="A9:N9"/>
    <mergeCell ref="A13:N13"/>
    <mergeCell ref="A36:A39"/>
    <mergeCell ref="B36:N36"/>
    <mergeCell ref="B37:D37"/>
    <mergeCell ref="E37:G37"/>
    <mergeCell ref="H37:J37"/>
    <mergeCell ref="K37:M37"/>
    <mergeCell ref="N37:N38"/>
    <mergeCell ref="A40:N40"/>
    <mergeCell ref="A47:N47"/>
    <mergeCell ref="A51:N51"/>
    <mergeCell ref="A55:N55"/>
    <mergeCell ref="A60:N60"/>
  </mergeCells>
  <pageMargins left="0.9" right="0.3" top="0.5" bottom="0.5" header="0.3" footer="0.3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E6" sqref="E6"/>
    </sheetView>
  </sheetViews>
  <sheetFormatPr defaultRowHeight="14.25"/>
  <cols>
    <col min="1" max="1" width="10.5703125" style="8" customWidth="1"/>
    <col min="2" max="2" width="9.5703125" style="8" customWidth="1"/>
    <col min="3" max="3" width="9.85546875" style="8" customWidth="1"/>
    <col min="4" max="4" width="11.28515625" style="8" customWidth="1"/>
    <col min="5" max="5" width="10.5703125" style="8" customWidth="1"/>
    <col min="6" max="6" width="9.7109375" style="8" customWidth="1"/>
    <col min="7" max="7" width="11.28515625" style="8" customWidth="1"/>
    <col min="8" max="8" width="10.85546875" style="8" customWidth="1"/>
    <col min="9" max="9" width="9.85546875" style="8" customWidth="1"/>
    <col min="10" max="10" width="12.140625" style="8" customWidth="1"/>
    <col min="11" max="11" width="10.5703125" style="8" customWidth="1"/>
    <col min="12" max="12" width="10.85546875" style="8" customWidth="1"/>
    <col min="13" max="13" width="12.28515625" style="8" customWidth="1"/>
    <col min="14" max="14" width="19.42578125" style="8" customWidth="1"/>
    <col min="15" max="16384" width="9.140625" style="8"/>
  </cols>
  <sheetData>
    <row r="1" spans="1:14">
      <c r="A1" s="342" t="s">
        <v>0</v>
      </c>
      <c r="B1" s="296" t="s">
        <v>54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>
      <c r="A2" s="343"/>
      <c r="B2" s="296" t="s">
        <v>74</v>
      </c>
      <c r="C2" s="296"/>
      <c r="D2" s="296"/>
      <c r="E2" s="296" t="s">
        <v>75</v>
      </c>
      <c r="F2" s="296"/>
      <c r="G2" s="296"/>
      <c r="H2" s="296" t="s">
        <v>87</v>
      </c>
      <c r="I2" s="296"/>
      <c r="J2" s="296"/>
      <c r="K2" s="296" t="s">
        <v>82</v>
      </c>
      <c r="L2" s="296"/>
      <c r="M2" s="296"/>
      <c r="N2" s="339" t="s">
        <v>94</v>
      </c>
    </row>
    <row r="3" spans="1:14" ht="28.5">
      <c r="A3" s="343"/>
      <c r="B3" s="16" t="s">
        <v>4</v>
      </c>
      <c r="C3" s="16" t="s">
        <v>5</v>
      </c>
      <c r="D3" s="297" t="s">
        <v>90</v>
      </c>
      <c r="E3" s="16" t="s">
        <v>4</v>
      </c>
      <c r="F3" s="16" t="s">
        <v>5</v>
      </c>
      <c r="G3" s="297" t="s">
        <v>91</v>
      </c>
      <c r="H3" s="16" t="s">
        <v>4</v>
      </c>
      <c r="I3" s="16" t="s">
        <v>5</v>
      </c>
      <c r="J3" s="297" t="s">
        <v>92</v>
      </c>
      <c r="K3" s="16" t="s">
        <v>4</v>
      </c>
      <c r="L3" s="16" t="s">
        <v>5</v>
      </c>
      <c r="M3" s="297" t="s">
        <v>93</v>
      </c>
      <c r="N3" s="339"/>
    </row>
    <row r="4" spans="1:14">
      <c r="A4" s="344"/>
      <c r="B4" s="16">
        <v>128</v>
      </c>
      <c r="C4" s="16">
        <v>129</v>
      </c>
      <c r="D4" s="16">
        <v>130</v>
      </c>
      <c r="E4" s="16">
        <v>131</v>
      </c>
      <c r="F4" s="16">
        <v>132</v>
      </c>
      <c r="G4" s="16">
        <v>133</v>
      </c>
      <c r="H4" s="16">
        <v>134</v>
      </c>
      <c r="I4" s="16">
        <v>135</v>
      </c>
      <c r="J4" s="16">
        <v>136</v>
      </c>
      <c r="K4" s="16">
        <v>137</v>
      </c>
      <c r="L4" s="16">
        <v>138</v>
      </c>
      <c r="M4" s="16">
        <v>139</v>
      </c>
      <c r="N4" s="16">
        <v>140</v>
      </c>
    </row>
    <row r="5" spans="1:14">
      <c r="A5" s="340" t="s">
        <v>10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ht="15" customHeight="1">
      <c r="A6" s="16">
        <v>1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ht="14.25" customHeight="1">
      <c r="A7" s="16">
        <v>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>
      <c r="A8" s="292" t="s">
        <v>55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>
      <c r="A9" s="341" t="s">
        <v>14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ht="14.25" customHeight="1">
      <c r="A10" s="16">
        <v>1</v>
      </c>
      <c r="B10" s="16">
        <v>4</v>
      </c>
      <c r="C10" s="16">
        <v>0</v>
      </c>
      <c r="D10" s="16">
        <v>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4</v>
      </c>
    </row>
    <row r="11" spans="1:14">
      <c r="A11" s="292" t="s">
        <v>55</v>
      </c>
      <c r="B11" s="16">
        <v>4</v>
      </c>
      <c r="C11" s="16">
        <v>0</v>
      </c>
      <c r="D11" s="16">
        <v>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4</v>
      </c>
    </row>
    <row r="12" spans="1:14">
      <c r="A12" s="16" t="s">
        <v>56</v>
      </c>
      <c r="B12" s="16">
        <v>4</v>
      </c>
      <c r="C12" s="16">
        <v>0</v>
      </c>
      <c r="D12" s="16">
        <v>4</v>
      </c>
      <c r="E12" s="16">
        <v>0</v>
      </c>
      <c r="F12" s="16">
        <v>0</v>
      </c>
      <c r="G12" s="16">
        <v>0</v>
      </c>
      <c r="H12" s="16">
        <f t="shared" ref="H12:M12" si="0">H11+H8</f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v>4</v>
      </c>
    </row>
    <row r="13" spans="1:14">
      <c r="A13" s="341" t="s">
        <v>16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 ht="15" customHeight="1">
      <c r="A14" s="16">
        <v>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41">
        <v>0</v>
      </c>
      <c r="L14" s="41">
        <v>0</v>
      </c>
      <c r="M14" s="41">
        <v>0</v>
      </c>
      <c r="N14" s="41">
        <v>0</v>
      </c>
    </row>
    <row r="15" spans="1:14" ht="14.25" customHeight="1">
      <c r="A15" s="16">
        <v>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41">
        <v>0</v>
      </c>
      <c r="L15" s="41">
        <v>0</v>
      </c>
      <c r="M15" s="41">
        <v>0</v>
      </c>
      <c r="N15" s="41">
        <v>0</v>
      </c>
    </row>
    <row r="16" spans="1:14" ht="15" customHeight="1">
      <c r="A16" s="16">
        <v>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41">
        <v>0</v>
      </c>
      <c r="L16" s="41">
        <v>0</v>
      </c>
      <c r="M16" s="41">
        <v>0</v>
      </c>
      <c r="N16" s="41">
        <v>0</v>
      </c>
    </row>
    <row r="17" spans="1:14" ht="15" customHeight="1">
      <c r="A17" s="16">
        <v>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4.25" customHeight="1">
      <c r="A18" s="16">
        <v>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41">
        <v>0</v>
      </c>
      <c r="L18" s="41">
        <v>0</v>
      </c>
      <c r="M18" s="41">
        <v>0</v>
      </c>
      <c r="N18" s="41">
        <v>0</v>
      </c>
    </row>
    <row r="19" spans="1:14" ht="15" customHeight="1">
      <c r="A19" s="16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41">
        <v>0</v>
      </c>
      <c r="L19" s="41">
        <v>0</v>
      </c>
      <c r="M19" s="41">
        <v>0</v>
      </c>
      <c r="N19" s="41">
        <v>0</v>
      </c>
    </row>
    <row r="20" spans="1:14" ht="15" customHeight="1">
      <c r="A20" s="16">
        <v>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41">
        <v>0</v>
      </c>
      <c r="L20" s="41">
        <v>0</v>
      </c>
      <c r="M20" s="41">
        <v>0</v>
      </c>
      <c r="N20" s="41">
        <v>0</v>
      </c>
    </row>
    <row r="21" spans="1:14" ht="15" customHeight="1">
      <c r="A21" s="16">
        <v>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41">
        <v>0</v>
      </c>
      <c r="L21" s="41">
        <v>0</v>
      </c>
      <c r="M21" s="41">
        <v>0</v>
      </c>
      <c r="N21" s="41">
        <v>0</v>
      </c>
    </row>
    <row r="22" spans="1:14" ht="15" customHeight="1">
      <c r="A22" s="16">
        <v>11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41">
        <v>0</v>
      </c>
      <c r="L22" s="41">
        <v>0</v>
      </c>
      <c r="M22" s="41">
        <v>0</v>
      </c>
      <c r="N22" s="41">
        <v>0</v>
      </c>
    </row>
    <row r="23" spans="1:14" ht="15" customHeight="1">
      <c r="A23" s="16">
        <v>12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41">
        <v>0</v>
      </c>
      <c r="L23" s="41">
        <v>0</v>
      </c>
      <c r="M23" s="41">
        <v>0</v>
      </c>
      <c r="N23" s="41">
        <v>0</v>
      </c>
    </row>
    <row r="24" spans="1:14" ht="15" customHeight="1">
      <c r="A24" s="16">
        <v>14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5" customHeight="1">
      <c r="A25" s="16">
        <v>15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41">
        <v>0</v>
      </c>
      <c r="L25" s="41">
        <v>0</v>
      </c>
      <c r="M25" s="41">
        <v>0</v>
      </c>
      <c r="N25" s="41">
        <v>0</v>
      </c>
    </row>
    <row r="26" spans="1:14" ht="15" customHeight="1">
      <c r="A26" s="16">
        <v>16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41">
        <v>0</v>
      </c>
      <c r="L26" s="41">
        <v>0</v>
      </c>
      <c r="M26" s="41">
        <v>0</v>
      </c>
      <c r="N26" s="41">
        <v>0</v>
      </c>
    </row>
    <row r="27" spans="1:14" ht="14.25" customHeight="1">
      <c r="A27" s="16">
        <v>17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41">
        <v>0</v>
      </c>
      <c r="L27" s="41">
        <v>0</v>
      </c>
      <c r="M27" s="41">
        <v>0</v>
      </c>
      <c r="N27" s="41">
        <v>0</v>
      </c>
    </row>
    <row r="28" spans="1:14" ht="15" customHeight="1">
      <c r="A28" s="16">
        <v>20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41">
        <v>50</v>
      </c>
      <c r="L28" s="41">
        <v>0</v>
      </c>
      <c r="M28" s="41">
        <v>50</v>
      </c>
      <c r="N28" s="41">
        <v>50</v>
      </c>
    </row>
    <row r="29" spans="1:14" ht="14.25" customHeight="1">
      <c r="A29" s="16">
        <v>21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41">
        <v>1</v>
      </c>
      <c r="L29" s="41">
        <v>0</v>
      </c>
      <c r="M29" s="41">
        <v>1</v>
      </c>
      <c r="N29" s="41">
        <v>1</v>
      </c>
    </row>
    <row r="30" spans="1:14" ht="15" customHeight="1">
      <c r="A30" s="16">
        <v>22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41">
        <v>5</v>
      </c>
      <c r="L30" s="41">
        <v>0</v>
      </c>
      <c r="M30" s="41">
        <v>5</v>
      </c>
      <c r="N30" s="41">
        <v>5</v>
      </c>
    </row>
    <row r="31" spans="1:14" ht="14.25" customHeight="1">
      <c r="A31" s="16">
        <v>23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41">
        <v>40</v>
      </c>
      <c r="L31" s="41">
        <v>0</v>
      </c>
      <c r="M31" s="41">
        <v>40</v>
      </c>
      <c r="N31" s="41">
        <v>40</v>
      </c>
    </row>
    <row r="32" spans="1:14" ht="15" customHeight="1">
      <c r="A32" s="16">
        <v>25</v>
      </c>
      <c r="B32" s="16">
        <v>0</v>
      </c>
      <c r="C32" s="16">
        <v>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41">
        <v>21</v>
      </c>
      <c r="L32" s="41">
        <v>0</v>
      </c>
      <c r="M32" s="41">
        <v>21</v>
      </c>
      <c r="N32" s="41">
        <v>21</v>
      </c>
    </row>
    <row r="33" spans="1:14" ht="15" customHeight="1">
      <c r="A33" s="16">
        <v>26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41">
        <v>20</v>
      </c>
      <c r="L33" s="41">
        <v>0</v>
      </c>
      <c r="M33" s="41">
        <v>20</v>
      </c>
      <c r="N33" s="41">
        <v>20</v>
      </c>
    </row>
    <row r="34" spans="1:14">
      <c r="A34" s="16">
        <v>27</v>
      </c>
      <c r="B34" s="16">
        <v>4</v>
      </c>
      <c r="C34" s="16">
        <v>0</v>
      </c>
      <c r="D34" s="16">
        <v>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41">
        <v>0</v>
      </c>
      <c r="L34" s="41">
        <v>0</v>
      </c>
      <c r="M34" s="41">
        <v>0</v>
      </c>
      <c r="N34" s="41">
        <v>0</v>
      </c>
    </row>
    <row r="35" spans="1:14">
      <c r="A35" s="292" t="s">
        <v>55</v>
      </c>
      <c r="B35" s="16">
        <f>SUM(B14:B34)</f>
        <v>4</v>
      </c>
      <c r="C35" s="16">
        <f t="shared" ref="C35:J35" si="1">SUM(C14:C34)</f>
        <v>1</v>
      </c>
      <c r="D35" s="16">
        <f t="shared" si="1"/>
        <v>4</v>
      </c>
      <c r="E35" s="16">
        <f t="shared" si="1"/>
        <v>0</v>
      </c>
      <c r="F35" s="16">
        <f t="shared" si="1"/>
        <v>0</v>
      </c>
      <c r="G35" s="16">
        <f t="shared" si="1"/>
        <v>0</v>
      </c>
      <c r="H35" s="16">
        <f t="shared" si="1"/>
        <v>0</v>
      </c>
      <c r="I35" s="16">
        <f t="shared" si="1"/>
        <v>0</v>
      </c>
      <c r="J35" s="16">
        <f t="shared" si="1"/>
        <v>0</v>
      </c>
      <c r="K35" s="41">
        <v>137</v>
      </c>
      <c r="L35" s="41">
        <v>0</v>
      </c>
      <c r="M35" s="41">
        <v>137</v>
      </c>
      <c r="N35" s="41">
        <v>137</v>
      </c>
    </row>
    <row r="36" spans="1:14">
      <c r="A36" s="342" t="s">
        <v>0</v>
      </c>
      <c r="B36" s="296" t="s">
        <v>54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</row>
    <row r="37" spans="1:14">
      <c r="A37" s="343"/>
      <c r="B37" s="296" t="s">
        <v>74</v>
      </c>
      <c r="C37" s="296"/>
      <c r="D37" s="296"/>
      <c r="E37" s="296" t="s">
        <v>75</v>
      </c>
      <c r="F37" s="296"/>
      <c r="G37" s="296"/>
      <c r="H37" s="296" t="s">
        <v>87</v>
      </c>
      <c r="I37" s="296"/>
      <c r="J37" s="296"/>
      <c r="K37" s="296" t="s">
        <v>82</v>
      </c>
      <c r="L37" s="296"/>
      <c r="M37" s="296"/>
      <c r="N37" s="339" t="s">
        <v>94</v>
      </c>
    </row>
    <row r="38" spans="1:14" ht="28.5">
      <c r="A38" s="343"/>
      <c r="B38" s="16" t="s">
        <v>4</v>
      </c>
      <c r="C38" s="16" t="s">
        <v>5</v>
      </c>
      <c r="D38" s="297" t="s">
        <v>90</v>
      </c>
      <c r="E38" s="16" t="s">
        <v>4</v>
      </c>
      <c r="F38" s="16" t="s">
        <v>5</v>
      </c>
      <c r="G38" s="297" t="s">
        <v>91</v>
      </c>
      <c r="H38" s="16" t="s">
        <v>4</v>
      </c>
      <c r="I38" s="16" t="s">
        <v>5</v>
      </c>
      <c r="J38" s="297" t="s">
        <v>92</v>
      </c>
      <c r="K38" s="16" t="s">
        <v>4</v>
      </c>
      <c r="L38" s="16" t="s">
        <v>5</v>
      </c>
      <c r="M38" s="297" t="s">
        <v>93</v>
      </c>
      <c r="N38" s="339"/>
    </row>
    <row r="39" spans="1:14">
      <c r="A39" s="344"/>
      <c r="B39" s="16">
        <v>128</v>
      </c>
      <c r="C39" s="16">
        <v>129</v>
      </c>
      <c r="D39" s="16">
        <v>130</v>
      </c>
      <c r="E39" s="16">
        <v>131</v>
      </c>
      <c r="F39" s="16">
        <v>132</v>
      </c>
      <c r="G39" s="16">
        <v>133</v>
      </c>
      <c r="H39" s="16">
        <v>134</v>
      </c>
      <c r="I39" s="16">
        <v>135</v>
      </c>
      <c r="J39" s="16">
        <v>136</v>
      </c>
      <c r="K39" s="16">
        <v>137</v>
      </c>
      <c r="L39" s="16">
        <v>138</v>
      </c>
      <c r="M39" s="16">
        <v>139</v>
      </c>
      <c r="N39" s="16">
        <v>140</v>
      </c>
    </row>
    <row r="40" spans="1:14">
      <c r="A40" s="186" t="s">
        <v>57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87"/>
    </row>
    <row r="41" spans="1:14">
      <c r="A41" s="16">
        <v>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</row>
    <row r="42" spans="1:14">
      <c r="A42" s="16">
        <v>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1:14">
      <c r="A43" s="16">
        <v>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</row>
    <row r="44" spans="1:14">
      <c r="A44" s="16">
        <v>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</row>
    <row r="45" spans="1:14">
      <c r="A45" s="16">
        <v>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1:14">
      <c r="A46" s="292" t="s">
        <v>55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</row>
    <row r="47" spans="1:14">
      <c r="A47" s="186" t="s">
        <v>41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87"/>
    </row>
    <row r="48" spans="1:14">
      <c r="A48" s="16">
        <v>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</row>
    <row r="49" spans="1:14">
      <c r="A49" s="16">
        <v>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>
      <c r="A50" s="292" t="s">
        <v>55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>
      <c r="A51" s="186" t="s">
        <v>42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87"/>
    </row>
    <row r="52" spans="1:14">
      <c r="A52" s="16">
        <v>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</row>
    <row r="53" spans="1:14">
      <c r="A53" s="16">
        <v>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>
      <c r="A54" s="292" t="s">
        <v>55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</row>
    <row r="55" spans="1:14">
      <c r="A55" s="186" t="s">
        <v>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87"/>
    </row>
    <row r="56" spans="1:14">
      <c r="A56" s="16">
        <v>1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</row>
    <row r="57" spans="1:14">
      <c r="A57" s="16">
        <v>2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</row>
    <row r="58" spans="1:14">
      <c r="A58" s="16">
        <v>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</row>
    <row r="59" spans="1:14">
      <c r="A59" s="292" t="s">
        <v>55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</row>
    <row r="60" spans="1:14">
      <c r="A60" s="186" t="s">
        <v>59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87"/>
    </row>
    <row r="61" spans="1:14">
      <c r="A61" s="16">
        <v>1</v>
      </c>
      <c r="B61" s="16">
        <v>4</v>
      </c>
      <c r="C61" s="16">
        <v>0</v>
      </c>
      <c r="D61" s="16">
        <v>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4</v>
      </c>
    </row>
    <row r="62" spans="1:14">
      <c r="A62" s="292" t="s">
        <v>55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4</v>
      </c>
    </row>
    <row r="63" spans="1:14">
      <c r="A63" s="298" t="s">
        <v>60</v>
      </c>
      <c r="B63" s="16">
        <f>B62+B59+B54+B50+B46+B35</f>
        <v>4</v>
      </c>
      <c r="C63" s="16">
        <v>0</v>
      </c>
      <c r="D63" s="16">
        <f t="shared" ref="D63:J63" si="2">D62+D59+D54+D50+D46+D35</f>
        <v>4</v>
      </c>
      <c r="E63" s="16">
        <v>0</v>
      </c>
      <c r="F63" s="16">
        <f t="shared" si="2"/>
        <v>0</v>
      </c>
      <c r="G63" s="16">
        <v>0</v>
      </c>
      <c r="H63" s="16">
        <f t="shared" si="2"/>
        <v>0</v>
      </c>
      <c r="I63" s="16">
        <f t="shared" si="2"/>
        <v>0</v>
      </c>
      <c r="J63" s="16">
        <f t="shared" si="2"/>
        <v>0</v>
      </c>
      <c r="K63" s="16">
        <v>0</v>
      </c>
      <c r="L63" s="16">
        <v>0</v>
      </c>
      <c r="M63" s="16">
        <v>0</v>
      </c>
      <c r="N63" s="16">
        <v>4</v>
      </c>
    </row>
    <row r="64" spans="1:14">
      <c r="A64" s="186" t="s">
        <v>61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87"/>
    </row>
    <row r="65" spans="1:14">
      <c r="A65" s="16">
        <v>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</row>
    <row r="66" spans="1:14">
      <c r="A66" s="16">
        <v>2</v>
      </c>
      <c r="B66" s="16">
        <f>B12</f>
        <v>4</v>
      </c>
      <c r="C66" s="16">
        <f t="shared" ref="C66:N66" si="3">C12</f>
        <v>0</v>
      </c>
      <c r="D66" s="16">
        <f t="shared" si="3"/>
        <v>4</v>
      </c>
      <c r="E66" s="16">
        <f t="shared" si="3"/>
        <v>0</v>
      </c>
      <c r="F66" s="16">
        <f t="shared" si="3"/>
        <v>0</v>
      </c>
      <c r="G66" s="16">
        <f t="shared" si="3"/>
        <v>0</v>
      </c>
      <c r="H66" s="16">
        <f t="shared" si="3"/>
        <v>0</v>
      </c>
      <c r="I66" s="16">
        <f t="shared" si="3"/>
        <v>0</v>
      </c>
      <c r="J66" s="16">
        <f t="shared" si="3"/>
        <v>0</v>
      </c>
      <c r="K66" s="16">
        <f t="shared" si="3"/>
        <v>0</v>
      </c>
      <c r="L66" s="16">
        <f t="shared" si="3"/>
        <v>0</v>
      </c>
      <c r="M66" s="16">
        <f t="shared" si="3"/>
        <v>0</v>
      </c>
      <c r="N66" s="16">
        <f t="shared" si="3"/>
        <v>4</v>
      </c>
    </row>
    <row r="67" spans="1:14">
      <c r="A67" s="16">
        <v>3</v>
      </c>
      <c r="B67" s="16">
        <f>B63</f>
        <v>4</v>
      </c>
      <c r="C67" s="16">
        <f t="shared" ref="C67:N67" si="4">C63</f>
        <v>0</v>
      </c>
      <c r="D67" s="16">
        <f t="shared" si="4"/>
        <v>4</v>
      </c>
      <c r="E67" s="16">
        <f t="shared" si="4"/>
        <v>0</v>
      </c>
      <c r="F67" s="16">
        <f t="shared" si="4"/>
        <v>0</v>
      </c>
      <c r="G67" s="16">
        <f t="shared" si="4"/>
        <v>0</v>
      </c>
      <c r="H67" s="16">
        <f t="shared" si="4"/>
        <v>0</v>
      </c>
      <c r="I67" s="16">
        <f t="shared" si="4"/>
        <v>0</v>
      </c>
      <c r="J67" s="16">
        <f t="shared" si="4"/>
        <v>0</v>
      </c>
      <c r="K67" s="16">
        <f t="shared" si="4"/>
        <v>0</v>
      </c>
      <c r="L67" s="16">
        <f t="shared" si="4"/>
        <v>0</v>
      </c>
      <c r="M67" s="16">
        <f t="shared" si="4"/>
        <v>0</v>
      </c>
      <c r="N67" s="16">
        <f t="shared" si="4"/>
        <v>4</v>
      </c>
    </row>
    <row r="68" spans="1:14">
      <c r="A68" s="16">
        <v>4</v>
      </c>
      <c r="B68" s="16">
        <f>B67+B66</f>
        <v>8</v>
      </c>
      <c r="C68" s="16">
        <f t="shared" ref="C68:N68" si="5">C67+C66</f>
        <v>0</v>
      </c>
      <c r="D68" s="16">
        <f t="shared" si="5"/>
        <v>8</v>
      </c>
      <c r="E68" s="16">
        <f t="shared" si="5"/>
        <v>0</v>
      </c>
      <c r="F68" s="16">
        <f t="shared" si="5"/>
        <v>0</v>
      </c>
      <c r="G68" s="16">
        <f t="shared" si="5"/>
        <v>0</v>
      </c>
      <c r="H68" s="16">
        <f t="shared" si="5"/>
        <v>0</v>
      </c>
      <c r="I68" s="16">
        <f t="shared" si="5"/>
        <v>0</v>
      </c>
      <c r="J68" s="16">
        <f t="shared" si="5"/>
        <v>0</v>
      </c>
      <c r="K68" s="16">
        <f t="shared" si="5"/>
        <v>0</v>
      </c>
      <c r="L68" s="16">
        <f t="shared" si="5"/>
        <v>0</v>
      </c>
      <c r="M68" s="16">
        <f t="shared" si="5"/>
        <v>0</v>
      </c>
      <c r="N68" s="16">
        <f t="shared" si="5"/>
        <v>8</v>
      </c>
    </row>
    <row r="71" spans="1:14">
      <c r="K71" s="164" t="s">
        <v>271</v>
      </c>
      <c r="L71" s="164"/>
    </row>
    <row r="72" spans="1:14">
      <c r="K72" s="164" t="s">
        <v>272</v>
      </c>
      <c r="L72" s="164"/>
    </row>
  </sheetData>
  <mergeCells count="23">
    <mergeCell ref="A1:A4"/>
    <mergeCell ref="B1:N1"/>
    <mergeCell ref="B2:D2"/>
    <mergeCell ref="E2:G2"/>
    <mergeCell ref="H2:J2"/>
    <mergeCell ref="K2:M2"/>
    <mergeCell ref="N2:N3"/>
    <mergeCell ref="A64:N64"/>
    <mergeCell ref="A5:N5"/>
    <mergeCell ref="A9:N9"/>
    <mergeCell ref="A13:N13"/>
    <mergeCell ref="A36:A39"/>
    <mergeCell ref="B36:N36"/>
    <mergeCell ref="B37:D37"/>
    <mergeCell ref="E37:G37"/>
    <mergeCell ref="H37:J37"/>
    <mergeCell ref="K37:M37"/>
    <mergeCell ref="N37:N38"/>
    <mergeCell ref="A40:N40"/>
    <mergeCell ref="A47:N47"/>
    <mergeCell ref="A51:N51"/>
    <mergeCell ref="A55:N55"/>
    <mergeCell ref="A60:N60"/>
  </mergeCells>
  <pageMargins left="0.9" right="0.3" top="0.5" bottom="0.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2(1), 2(2)</vt:lpstr>
      <vt:lpstr>3(1), 3(2)</vt:lpstr>
      <vt:lpstr>4(1), 4(2)</vt:lpstr>
      <vt:lpstr>5(1), 5(2)</vt:lpstr>
      <vt:lpstr>6(1), 6(2)</vt:lpstr>
      <vt:lpstr>7(1), 7(2)</vt:lpstr>
      <vt:lpstr>8(1),8(2)</vt:lpstr>
      <vt:lpstr>9(1), 9(2)</vt:lpstr>
      <vt:lpstr>10(1), 10(2)</vt:lpstr>
      <vt:lpstr>11(1), 11(2)</vt:lpstr>
      <vt:lpstr>12(1), 12(2)</vt:lpstr>
      <vt:lpstr>13(1), 13(2)</vt:lpstr>
      <vt:lpstr>2021-2022(1)</vt:lpstr>
      <vt:lpstr>2021-2022(2)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2022-07-12T17:26:46Z</dcterms:modified>
</cp:coreProperties>
</file>